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10" activeTab="11"/>
  </bookViews>
  <sheets>
    <sheet name="Абсолютная успеваемость" sheetId="2" r:id="rId1"/>
    <sheet name="Должники" sheetId="3" r:id="rId2"/>
    <sheet name="ФКСКИТ очная" sheetId="5" r:id="rId3"/>
    <sheet name="ФКСКИТ заочная" sheetId="10" r:id="rId4"/>
    <sheet name="ФСИиХК очная" sheetId="11" r:id="rId5"/>
    <sheet name="ФСИиХК заочная" sheetId="6" r:id="rId6"/>
    <sheet name="ТФ очная" sheetId="12" r:id="rId7"/>
    <sheet name="ТФ заочная" sheetId="7" r:id="rId8"/>
    <sheet name="МИФ(к) очная" sheetId="13" r:id="rId9"/>
    <sheet name="МИФ(к) заочная" sheetId="8" r:id="rId10"/>
    <sheet name="Итого" sheetId="9" r:id="rId11"/>
    <sheet name="Контингент (СОК)" sheetId="1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D26" i="1"/>
  <c r="B26" i="1"/>
  <c r="D19" i="1"/>
  <c r="D20" i="1"/>
  <c r="D21" i="1"/>
  <c r="D22" i="1"/>
  <c r="D23" i="1"/>
  <c r="D24" i="1"/>
  <c r="D25" i="1"/>
  <c r="D18" i="1"/>
  <c r="J16" i="2"/>
  <c r="E4" i="3"/>
  <c r="E6" i="3"/>
  <c r="E7" i="3"/>
  <c r="K19" i="9"/>
  <c r="K20" i="9"/>
  <c r="K21" i="9"/>
  <c r="K18" i="9"/>
  <c r="J19" i="9"/>
  <c r="J20" i="9"/>
  <c r="J21" i="9"/>
  <c r="J22" i="9"/>
  <c r="H18" i="9"/>
  <c r="E21" i="9"/>
  <c r="F21" i="9"/>
  <c r="G21" i="9"/>
  <c r="H21" i="9"/>
  <c r="H22" i="9" s="1"/>
  <c r="I21" i="9"/>
  <c r="D21" i="9"/>
  <c r="E19" i="9"/>
  <c r="F19" i="9"/>
  <c r="F22" i="9" s="1"/>
  <c r="G19" i="9"/>
  <c r="H19" i="9"/>
  <c r="I19" i="9"/>
  <c r="D19" i="9"/>
  <c r="E18" i="9"/>
  <c r="J18" i="9" s="1"/>
  <c r="F18" i="9"/>
  <c r="G18" i="9"/>
  <c r="I18" i="9"/>
  <c r="D18" i="9"/>
  <c r="D22" i="9" l="1"/>
  <c r="G22" i="9"/>
  <c r="I22" i="9"/>
  <c r="E22" i="9"/>
  <c r="K22" i="9" l="1"/>
  <c r="G19" i="8" l="1"/>
  <c r="H19" i="8"/>
  <c r="F19" i="8"/>
  <c r="F18" i="8"/>
  <c r="E19" i="8"/>
  <c r="G19" i="13"/>
  <c r="I19" i="13"/>
  <c r="H19" i="13"/>
  <c r="D19" i="13"/>
  <c r="E19" i="13"/>
  <c r="K16" i="2" l="1"/>
  <c r="K53" i="2"/>
  <c r="I15" i="6"/>
  <c r="H15" i="6"/>
  <c r="E15" i="6"/>
  <c r="F15" i="6"/>
  <c r="D15" i="6"/>
  <c r="E15" i="11"/>
  <c r="F15" i="11"/>
  <c r="D15" i="11"/>
  <c r="D19" i="8"/>
  <c r="K36" i="2"/>
  <c r="E5" i="3" l="1"/>
  <c r="K42" i="2" l="1"/>
  <c r="K54" i="2" s="1"/>
  <c r="H10" i="7"/>
  <c r="I10" i="7"/>
  <c r="G10" i="7"/>
  <c r="E10" i="7"/>
  <c r="F10" i="7"/>
  <c r="I7" i="7"/>
  <c r="H7" i="7"/>
  <c r="I4" i="7"/>
  <c r="H4" i="7"/>
  <c r="E7" i="7"/>
  <c r="F7" i="7"/>
  <c r="E4" i="7"/>
  <c r="F4" i="7"/>
  <c r="G6" i="7"/>
  <c r="K6" i="7" s="1"/>
  <c r="J6" i="7"/>
  <c r="D7" i="7"/>
  <c r="G9" i="12"/>
  <c r="H9" i="12"/>
  <c r="I9" i="12"/>
  <c r="E9" i="12"/>
  <c r="F9" i="12"/>
  <c r="D9" i="12"/>
  <c r="I8" i="12"/>
  <c r="H8" i="12"/>
  <c r="G7" i="12"/>
  <c r="E8" i="12"/>
  <c r="F8" i="12"/>
  <c r="G4" i="12"/>
  <c r="E4" i="12"/>
  <c r="F4" i="12"/>
  <c r="I12" i="10" l="1"/>
  <c r="H12" i="10"/>
  <c r="H11" i="10"/>
  <c r="I11" i="10"/>
  <c r="G12" i="10"/>
  <c r="E12" i="10"/>
  <c r="F12" i="10"/>
  <c r="D12" i="10"/>
  <c r="G11" i="10"/>
  <c r="K11" i="10"/>
  <c r="J11" i="10"/>
  <c r="G10" i="10"/>
  <c r="G6" i="10"/>
  <c r="K6" i="10" s="1"/>
  <c r="J6" i="10"/>
  <c r="H8" i="10"/>
  <c r="I8" i="10"/>
  <c r="G6" i="5"/>
  <c r="F17" i="5"/>
  <c r="G17" i="5"/>
  <c r="H17" i="5"/>
  <c r="I17" i="5"/>
  <c r="H13" i="5"/>
  <c r="I13" i="5"/>
  <c r="H10" i="5"/>
  <c r="I10" i="5"/>
  <c r="G3" i="5"/>
  <c r="G4" i="5"/>
  <c r="G5" i="5"/>
  <c r="G7" i="5"/>
  <c r="G8" i="5"/>
  <c r="G9" i="5"/>
  <c r="G10" i="5" l="1"/>
  <c r="J53" i="2" l="1"/>
  <c r="J42" i="2"/>
  <c r="J36" i="2"/>
  <c r="J54" i="2" l="1"/>
  <c r="G7" i="10"/>
  <c r="K7" i="10" s="1"/>
  <c r="J7" i="10"/>
  <c r="E12" i="1" l="1"/>
  <c r="E13" i="1"/>
  <c r="E14" i="1"/>
  <c r="C5" i="1"/>
  <c r="I6" i="1"/>
  <c r="I7" i="1"/>
  <c r="I5" i="1"/>
  <c r="F6" i="1"/>
  <c r="F7" i="1"/>
  <c r="F5" i="1"/>
  <c r="C6" i="1"/>
  <c r="C7" i="1"/>
  <c r="F15" i="1"/>
  <c r="G15" i="1"/>
  <c r="E11" i="1"/>
  <c r="E15" i="1" l="1"/>
  <c r="B5" i="1"/>
  <c r="B6" i="1"/>
  <c r="B7" i="1"/>
  <c r="F8" i="3"/>
  <c r="G8" i="3"/>
  <c r="H8" i="3"/>
  <c r="E8" i="3"/>
  <c r="I14" i="9" l="1"/>
  <c r="H14" i="9"/>
  <c r="G14" i="9"/>
  <c r="F14" i="9"/>
  <c r="E14" i="9"/>
  <c r="D14" i="9"/>
  <c r="I18" i="13"/>
  <c r="H18" i="13"/>
  <c r="G18" i="13"/>
  <c r="F18" i="13"/>
  <c r="F19" i="13" s="1"/>
  <c r="E18" i="13"/>
  <c r="D18" i="13"/>
  <c r="K17" i="13"/>
  <c r="J17" i="13"/>
  <c r="G17" i="13"/>
  <c r="J16" i="13"/>
  <c r="G16" i="13"/>
  <c r="K16" i="13" s="1"/>
  <c r="J15" i="13"/>
  <c r="G15" i="13"/>
  <c r="K15" i="13" s="1"/>
  <c r="J14" i="13"/>
  <c r="G14" i="13"/>
  <c r="K14" i="13" s="1"/>
  <c r="J13" i="13"/>
  <c r="G13" i="13"/>
  <c r="K13" i="13" s="1"/>
  <c r="I11" i="13"/>
  <c r="H11" i="13"/>
  <c r="F11" i="13"/>
  <c r="E11" i="13"/>
  <c r="D11" i="13"/>
  <c r="J10" i="13"/>
  <c r="G10" i="13"/>
  <c r="K10" i="13" s="1"/>
  <c r="J9" i="13"/>
  <c r="G9" i="13"/>
  <c r="K9" i="13" s="1"/>
  <c r="J8" i="13"/>
  <c r="G8" i="13"/>
  <c r="K8" i="13" s="1"/>
  <c r="J7" i="13"/>
  <c r="G7" i="13"/>
  <c r="K7" i="13" s="1"/>
  <c r="K6" i="13"/>
  <c r="J6" i="13"/>
  <c r="G6" i="13"/>
  <c r="J5" i="13"/>
  <c r="G5" i="13"/>
  <c r="K5" i="13" s="1"/>
  <c r="J4" i="13"/>
  <c r="G4" i="13"/>
  <c r="K4" i="13" s="1"/>
  <c r="J3" i="13"/>
  <c r="G3" i="13"/>
  <c r="K3" i="13" s="1"/>
  <c r="D8" i="12"/>
  <c r="J7" i="12"/>
  <c r="K7" i="12"/>
  <c r="J6" i="12"/>
  <c r="G6" i="12"/>
  <c r="K6" i="12" s="1"/>
  <c r="J4" i="12"/>
  <c r="K4" i="12"/>
  <c r="D4" i="12"/>
  <c r="J3" i="12"/>
  <c r="G3" i="12"/>
  <c r="K3" i="12" s="1"/>
  <c r="I15" i="11"/>
  <c r="H15" i="11"/>
  <c r="G15" i="11" s="1"/>
  <c r="J14" i="11"/>
  <c r="G14" i="11"/>
  <c r="K14" i="11" s="1"/>
  <c r="G13" i="11"/>
  <c r="I12" i="11"/>
  <c r="H12" i="11"/>
  <c r="F12" i="11"/>
  <c r="E12" i="11"/>
  <c r="D12" i="11"/>
  <c r="J11" i="11"/>
  <c r="G11" i="11"/>
  <c r="K11" i="11" s="1"/>
  <c r="G10" i="11"/>
  <c r="I9" i="11"/>
  <c r="I16" i="11" s="1"/>
  <c r="H9" i="11"/>
  <c r="F9" i="11"/>
  <c r="E9" i="11"/>
  <c r="D9" i="11"/>
  <c r="J8" i="11"/>
  <c r="G8" i="11"/>
  <c r="K8" i="11" s="1"/>
  <c r="J7" i="11"/>
  <c r="G7" i="11"/>
  <c r="K7" i="11" s="1"/>
  <c r="J6" i="11"/>
  <c r="G6" i="11"/>
  <c r="K6" i="11" s="1"/>
  <c r="J5" i="11"/>
  <c r="G5" i="11"/>
  <c r="K5" i="11" s="1"/>
  <c r="J4" i="11"/>
  <c r="G4" i="11"/>
  <c r="K4" i="11" s="1"/>
  <c r="J3" i="11"/>
  <c r="G3" i="11"/>
  <c r="K3" i="11" s="1"/>
  <c r="F11" i="10"/>
  <c r="E11" i="10"/>
  <c r="D11" i="10"/>
  <c r="J10" i="10"/>
  <c r="K10" i="10"/>
  <c r="J5" i="10"/>
  <c r="G5" i="10"/>
  <c r="K5" i="10" s="1"/>
  <c r="J4" i="10"/>
  <c r="G4" i="10"/>
  <c r="K4" i="10" s="1"/>
  <c r="J3" i="10"/>
  <c r="G3" i="10"/>
  <c r="J18" i="13" l="1"/>
  <c r="K14" i="9"/>
  <c r="K15" i="11"/>
  <c r="G12" i="11"/>
  <c r="K12" i="11" s="1"/>
  <c r="J12" i="11"/>
  <c r="E16" i="11"/>
  <c r="J15" i="11"/>
  <c r="H16" i="11"/>
  <c r="F16" i="11"/>
  <c r="D16" i="11"/>
  <c r="K18" i="13"/>
  <c r="J11" i="13"/>
  <c r="J19" i="13"/>
  <c r="J14" i="9"/>
  <c r="K3" i="10"/>
  <c r="G8" i="10"/>
  <c r="G11" i="13"/>
  <c r="K11" i="13" s="1"/>
  <c r="G16" i="11"/>
  <c r="J9" i="11"/>
  <c r="G9" i="11"/>
  <c r="K9" i="11" s="1"/>
  <c r="D9" i="6"/>
  <c r="J6" i="6"/>
  <c r="G6" i="6"/>
  <c r="K6" i="6" s="1"/>
  <c r="J14" i="6"/>
  <c r="G14" i="6"/>
  <c r="K14" i="6" s="1"/>
  <c r="E13" i="5"/>
  <c r="F13" i="5"/>
  <c r="D13" i="5"/>
  <c r="E17" i="5"/>
  <c r="D17" i="5"/>
  <c r="E10" i="5"/>
  <c r="K10" i="5" s="1"/>
  <c r="F10" i="5"/>
  <c r="D10" i="5"/>
  <c r="J15" i="5"/>
  <c r="G15" i="5"/>
  <c r="K15" i="5" s="1"/>
  <c r="G16" i="5"/>
  <c r="K16" i="5" s="1"/>
  <c r="J16" i="5"/>
  <c r="J3" i="5"/>
  <c r="I6" i="9"/>
  <c r="H6" i="9"/>
  <c r="G6" i="9"/>
  <c r="F6" i="9"/>
  <c r="E6" i="9"/>
  <c r="D6" i="9"/>
  <c r="D18" i="8"/>
  <c r="E18" i="8"/>
  <c r="H18" i="8"/>
  <c r="I18" i="8"/>
  <c r="J15" i="8"/>
  <c r="J16" i="8"/>
  <c r="J17" i="8"/>
  <c r="G16" i="8"/>
  <c r="K16" i="8" s="1"/>
  <c r="G17" i="8"/>
  <c r="K17" i="8" s="1"/>
  <c r="J13" i="8"/>
  <c r="G13" i="8"/>
  <c r="K13" i="8" s="1"/>
  <c r="G15" i="8"/>
  <c r="K15" i="8" s="1"/>
  <c r="J14" i="8"/>
  <c r="G14" i="8"/>
  <c r="K14" i="8" s="1"/>
  <c r="I11" i="8"/>
  <c r="I19" i="8" s="1"/>
  <c r="H11" i="8"/>
  <c r="F11" i="8"/>
  <c r="E11" i="8"/>
  <c r="D11" i="8"/>
  <c r="J10" i="8"/>
  <c r="G10" i="8"/>
  <c r="K10" i="8" s="1"/>
  <c r="J9" i="8"/>
  <c r="G9" i="8"/>
  <c r="K9" i="8" s="1"/>
  <c r="J8" i="8"/>
  <c r="G8" i="8"/>
  <c r="K8" i="8" s="1"/>
  <c r="J7" i="8"/>
  <c r="G7" i="8"/>
  <c r="K7" i="8" s="1"/>
  <c r="J6" i="8"/>
  <c r="G6" i="8"/>
  <c r="K6" i="8" s="1"/>
  <c r="J5" i="8"/>
  <c r="G5" i="8"/>
  <c r="K5" i="8" s="1"/>
  <c r="J4" i="8"/>
  <c r="G4" i="8"/>
  <c r="J3" i="8"/>
  <c r="G3" i="8"/>
  <c r="I11" i="7"/>
  <c r="H11" i="7"/>
  <c r="F11" i="7"/>
  <c r="E11" i="7"/>
  <c r="J10" i="7"/>
  <c r="K10" i="7"/>
  <c r="D10" i="7"/>
  <c r="J9" i="7"/>
  <c r="G9" i="7"/>
  <c r="K9" i="7" s="1"/>
  <c r="G8" i="7"/>
  <c r="J7" i="7"/>
  <c r="G7" i="7"/>
  <c r="K7" i="7" s="1"/>
  <c r="G5" i="7"/>
  <c r="J4" i="7"/>
  <c r="G4" i="7"/>
  <c r="D4" i="7"/>
  <c r="J3" i="7"/>
  <c r="G3" i="7"/>
  <c r="K3" i="7" s="1"/>
  <c r="G15" i="6"/>
  <c r="G13" i="6"/>
  <c r="I12" i="6"/>
  <c r="H12" i="6"/>
  <c r="F12" i="6"/>
  <c r="E12" i="6"/>
  <c r="D12" i="6"/>
  <c r="J11" i="6"/>
  <c r="G11" i="6"/>
  <c r="K11" i="6" s="1"/>
  <c r="G10" i="6"/>
  <c r="I9" i="6"/>
  <c r="H9" i="6"/>
  <c r="F9" i="6"/>
  <c r="E9" i="6"/>
  <c r="J8" i="6"/>
  <c r="G8" i="6"/>
  <c r="K8" i="6" s="1"/>
  <c r="J7" i="6"/>
  <c r="G7" i="6"/>
  <c r="K7" i="6" s="1"/>
  <c r="J5" i="6"/>
  <c r="G5" i="6"/>
  <c r="K5" i="6" s="1"/>
  <c r="J4" i="6"/>
  <c r="G4" i="6"/>
  <c r="K4" i="6" s="1"/>
  <c r="J3" i="6"/>
  <c r="G3" i="6"/>
  <c r="K3" i="6" s="1"/>
  <c r="I18" i="5"/>
  <c r="H18" i="5"/>
  <c r="J17" i="5"/>
  <c r="G14" i="5"/>
  <c r="J12" i="5"/>
  <c r="G12" i="5"/>
  <c r="G11" i="5"/>
  <c r="J9" i="5"/>
  <c r="K9" i="5"/>
  <c r="J8" i="5"/>
  <c r="K8" i="5"/>
  <c r="J7" i="5"/>
  <c r="K7" i="5"/>
  <c r="J5" i="5"/>
  <c r="K5" i="5"/>
  <c r="J4" i="5"/>
  <c r="K4" i="5"/>
  <c r="K3" i="5"/>
  <c r="J12" i="6" l="1"/>
  <c r="G9" i="6"/>
  <c r="F16" i="6"/>
  <c r="G12" i="6"/>
  <c r="K12" i="6" s="1"/>
  <c r="J9" i="6"/>
  <c r="K9" i="6"/>
  <c r="K16" i="11"/>
  <c r="J16" i="11"/>
  <c r="G18" i="8"/>
  <c r="K18" i="8" s="1"/>
  <c r="J6" i="9"/>
  <c r="J11" i="7"/>
  <c r="G11" i="7"/>
  <c r="K11" i="7" s="1"/>
  <c r="D11" i="7"/>
  <c r="K12" i="5"/>
  <c r="G13" i="5"/>
  <c r="K13" i="5" s="1"/>
  <c r="F18" i="5"/>
  <c r="J10" i="5"/>
  <c r="K19" i="13"/>
  <c r="K15" i="6"/>
  <c r="D16" i="6"/>
  <c r="H16" i="6"/>
  <c r="J15" i="6"/>
  <c r="E16" i="6"/>
  <c r="I16" i="6"/>
  <c r="J13" i="5"/>
  <c r="E18" i="5"/>
  <c r="J18" i="5" s="1"/>
  <c r="K17" i="5"/>
  <c r="D18" i="5"/>
  <c r="K6" i="9"/>
  <c r="J18" i="8"/>
  <c r="J11" i="8"/>
  <c r="J19" i="8"/>
  <c r="G11" i="8"/>
  <c r="K11" i="8" s="1"/>
  <c r="K4" i="8"/>
  <c r="K3" i="8"/>
  <c r="K4" i="7"/>
  <c r="G16" i="6" l="1"/>
  <c r="K16" i="6" s="1"/>
  <c r="G18" i="5"/>
  <c r="K18" i="5" s="1"/>
  <c r="J16" i="6"/>
  <c r="K19" i="8"/>
  <c r="D8" i="10"/>
  <c r="F8" i="10"/>
  <c r="E8" i="10"/>
  <c r="J12" i="10" s="1"/>
  <c r="J8" i="10" l="1"/>
  <c r="K8" i="10"/>
  <c r="K12" i="10"/>
  <c r="J9" i="12"/>
  <c r="G8" i="12"/>
  <c r="K8" i="12" s="1"/>
  <c r="J8" i="12"/>
  <c r="K9" i="12" l="1"/>
</calcChain>
</file>

<file path=xl/sharedStrings.xml><?xml version="1.0" encoding="utf-8"?>
<sst xmlns="http://schemas.openxmlformats.org/spreadsheetml/2006/main" count="452" uniqueCount="160">
  <si>
    <t>Контингент обучающихся на 01.01.2025</t>
  </si>
  <si>
    <t>Уровень образования</t>
  </si>
  <si>
    <t>Всего</t>
  </si>
  <si>
    <t>бюджет</t>
  </si>
  <si>
    <t>внебюджет</t>
  </si>
  <si>
    <t>Заочная форма обучения</t>
  </si>
  <si>
    <t>Очная форма обучения</t>
  </si>
  <si>
    <t>Очно-заочная форма обучения</t>
  </si>
  <si>
    <t>Бакалавриат</t>
  </si>
  <si>
    <t>Специалитет</t>
  </si>
  <si>
    <t>Магистратура</t>
  </si>
  <si>
    <t>Факультет</t>
  </si>
  <si>
    <t>Бюджет</t>
  </si>
  <si>
    <t>Внебюджет</t>
  </si>
  <si>
    <t>Итого</t>
  </si>
  <si>
    <t>2025-2026 уч.г.</t>
  </si>
  <si>
    <t>2024-2025 уч.г.</t>
  </si>
  <si>
    <t>Гуманитарных технологий и дизайна</t>
  </si>
  <si>
    <t xml:space="preserve">Гуманитарных технологий и дизайна </t>
  </si>
  <si>
    <t>Театральный</t>
  </si>
  <si>
    <t>Музыкально-исполнительский (консерватория)</t>
  </si>
  <si>
    <t>43.03.02 Туризм</t>
  </si>
  <si>
    <t xml:space="preserve">НП/ С </t>
  </si>
  <si>
    <t>Профиль/ специализация</t>
  </si>
  <si>
    <t>Проектирование туристских и экскурсионных программ</t>
  </si>
  <si>
    <t>46.03.02 Документоведение и архивоведение</t>
  </si>
  <si>
    <t>Документоведение и документационное обеспечение управления</t>
  </si>
  <si>
    <t>50.03.01 Искусства и гуманитарные науки</t>
  </si>
  <si>
    <t>Визуальные коммуникации и веб-дизайн</t>
  </si>
  <si>
    <t>51.03.01 Культурология</t>
  </si>
  <si>
    <t>Музеология и арт-проектирование</t>
  </si>
  <si>
    <t>51.03.02 Народная художественная культура</t>
  </si>
  <si>
    <t>Этнодизайн и авторская школа</t>
  </si>
  <si>
    <t>51.03.03 Социально-культурная деятельность</t>
  </si>
  <si>
    <t>Проектирование в сфере культуры и туризма</t>
  </si>
  <si>
    <t>51.03.04 Музеология и охрана объектов культурного и природного наследия</t>
  </si>
  <si>
    <t>Музеология и охрана объектов культурного наследия</t>
  </si>
  <si>
    <t>51.03.06 Библиотечно-информационная деятельность</t>
  </si>
  <si>
    <t>Современная библиотека и библиотечно-информационные ресурсы</t>
  </si>
  <si>
    <t>Архивное дело и библиотечно-информационные ресурсы</t>
  </si>
  <si>
    <t>54.05.01 Монументально-декоративное искусство</t>
  </si>
  <si>
    <t>Монументально-декоративное искусство (интерьеры)</t>
  </si>
  <si>
    <t>Менеджмент в сфере культуры</t>
  </si>
  <si>
    <t>51.04.03 Социально-культурная деятельность</t>
  </si>
  <si>
    <t>Управление музейно-выставочной деятельностью</t>
  </si>
  <si>
    <t>Теория и методология библиотечно-информационной деятельности</t>
  </si>
  <si>
    <t>53.03.01 Музыкальное искуссство эстрады</t>
  </si>
  <si>
    <t>Эстрадно-джазовое пение</t>
  </si>
  <si>
    <t>Инструменты эстрадного оркестра</t>
  </si>
  <si>
    <t>53.03.02 Музыкально-инструментальное искусство</t>
  </si>
  <si>
    <t>Баян, аккордеон и струнные щипковые инструменты</t>
  </si>
  <si>
    <t>Оркестровые духовые и ударные инструменты</t>
  </si>
  <si>
    <t>Оркестровые струнные инструменты</t>
  </si>
  <si>
    <t>Фортепиано</t>
  </si>
  <si>
    <t>53.03.03 Вокальное искусство</t>
  </si>
  <si>
    <t>Академическое пение</t>
  </si>
  <si>
    <t>53.03.04 Искусство народного пения</t>
  </si>
  <si>
    <t>Хоровое народное пение</t>
  </si>
  <si>
    <t>Дирижирование академическим хором</t>
  </si>
  <si>
    <t>53.03.05 Дирижирование</t>
  </si>
  <si>
    <t>53.03.06 Музыкознание и музыкально-прикладное искусство</t>
  </si>
  <si>
    <t>Музыковедение</t>
  </si>
  <si>
    <t>Музыкальная педагогика</t>
  </si>
  <si>
    <t>51.05.01 Звукорежиссура культурно-массовых представлений и концертных программ</t>
  </si>
  <si>
    <t>53.05.01 Искусство концертного исполнительства</t>
  </si>
  <si>
    <t>Концертные народные иснструменты (балалайка, домра, гусли, баян, аккордеон, гитара)</t>
  </si>
  <si>
    <t>Концертные духовые и ударные инструменты</t>
  </si>
  <si>
    <t>Концертные струнные инструменты</t>
  </si>
  <si>
    <t>Искусство оперного пения</t>
  </si>
  <si>
    <t>53.04.01 Музыкально-инструментальное искусство</t>
  </si>
  <si>
    <t>53.05.04 Музыкально-театральное искусство</t>
  </si>
  <si>
    <t>53.04.05 Искусство</t>
  </si>
  <si>
    <t>Музыкальное исполнительское искусство</t>
  </si>
  <si>
    <t>Всего по факультету</t>
  </si>
  <si>
    <t xml:space="preserve">Театральный </t>
  </si>
  <si>
    <t>Режиссура любительского театра</t>
  </si>
  <si>
    <t>Руководство хореографическим любительским коллективом (народный танец)</t>
  </si>
  <si>
    <t>Руководство хореографическим любительским коллективом (современный танец)</t>
  </si>
  <si>
    <t>52.05.01 Актерское искусство</t>
  </si>
  <si>
    <t>Артист драматического театра и кино</t>
  </si>
  <si>
    <t>52.05.05 Актерское искусство в музыкальном театре</t>
  </si>
  <si>
    <t>Артист-вокалист</t>
  </si>
  <si>
    <t>Театральная педагогика и режиссура</t>
  </si>
  <si>
    <t>Продюсирование и режиссура на ТВ</t>
  </si>
  <si>
    <t>Абсолютная успеваемость обучающихся по факультетам и специальностям</t>
  </si>
  <si>
    <t>Современного искусства и художественных коммуникаций</t>
  </si>
  <si>
    <t>№ п/п</t>
  </si>
  <si>
    <t>Направление подготовки</t>
  </si>
  <si>
    <t>ОПОП</t>
  </si>
  <si>
    <t>Контингент</t>
  </si>
  <si>
    <t>Обязаны сдавать</t>
  </si>
  <si>
    <t>Не явились</t>
  </si>
  <si>
    <t>Сдали</t>
  </si>
  <si>
    <t>"отлично", "хорошо", "хорошо и отлично"</t>
  </si>
  <si>
    <t>смешанные оценки</t>
  </si>
  <si>
    <t>Качество знаний</t>
  </si>
  <si>
    <t>Абсолютная успеваемость</t>
  </si>
  <si>
    <t>53.03.06 Библиотечно-информационная деятельность</t>
  </si>
  <si>
    <t>Современная библиотека и информационные коммуникации</t>
  </si>
  <si>
    <t>Всего по бакалавриату</t>
  </si>
  <si>
    <t>Всего по специалитету</t>
  </si>
  <si>
    <t>51.04.03  Социально-культурная деятельность</t>
  </si>
  <si>
    <t>Всего по магистратуре</t>
  </si>
  <si>
    <t>ИТОГО ПО ФАКУЛЬТЕТУ</t>
  </si>
  <si>
    <t>отлично, "хорошо", "хорошо и отлично"</t>
  </si>
  <si>
    <t>Руководство любительским хореографическим коллективом (народный танец)</t>
  </si>
  <si>
    <t>Руководство любительским хореографическим коллективом (современный танец)</t>
  </si>
  <si>
    <t>51.03.05 Режиссура театрализованных представлений ипраздников</t>
  </si>
  <si>
    <t>Театрализованные представления и праздники</t>
  </si>
  <si>
    <t>53.03.01 Музыкальное искусство эстрады</t>
  </si>
  <si>
    <t>51.05.01  Звукорежиссура культурно-массовых представлений и концертных программ</t>
  </si>
  <si>
    <t xml:space="preserve"> Звукорежиссура культурно-массовых представлений и концертных программ</t>
  </si>
  <si>
    <t>Конитнгент</t>
  </si>
  <si>
    <t xml:space="preserve">Режиссура любительского театра </t>
  </si>
  <si>
    <t xml:space="preserve">Артист драматического театра и кино </t>
  </si>
  <si>
    <t>Баян, аккордеон, струнные щипковые инструменты</t>
  </si>
  <si>
    <t xml:space="preserve">53.03.04 Искусство народного пения </t>
  </si>
  <si>
    <t>53.05.01  Искусство концертного исполнительства</t>
  </si>
  <si>
    <t>Концертные народные инструменты (по видам инструментов: баян, аккордеон, домра, балалайка, гусли, мандолина, гитара)</t>
  </si>
  <si>
    <t>Концертные духовые и ударные инструменты (по видам инструментов: флейта, кларнет, гобой, фагот, труба, тромбон, валторна, туба, саксофон, ударные инструменты), исторические духовые и ударные инструменты</t>
  </si>
  <si>
    <t>Концертные струнные инструменты (по видам инструментов: скрипка, альт, виолончель, контрабас, арфа), исторические струнные инструменты</t>
  </si>
  <si>
    <t>53.05.04  Музыкально-театральное искусство</t>
  </si>
  <si>
    <t>53.04.02 Вокальное искусство</t>
  </si>
  <si>
    <t>53.04.03 Искусство народного пения</t>
  </si>
  <si>
    <t>ИТОГО ПО ФАКУЛЬТЕТУ ТФ</t>
  </si>
  <si>
    <t>ИТОГО ПО ФАКУЛЬТЕТУ МИФ</t>
  </si>
  <si>
    <t>Всего по вузу</t>
  </si>
  <si>
    <t>ИТОГО ПО ФАКУЛЬТЕТУ ФСИиХК</t>
  </si>
  <si>
    <t>Количество обучающихся, имеющих задолженность по 1 и более экзамену</t>
  </si>
  <si>
    <t>Хореографическое искусство</t>
  </si>
  <si>
    <t>Менеджмент социально-культурной деятельности</t>
  </si>
  <si>
    <t>Хореографическоое искусство</t>
  </si>
  <si>
    <t>52.03.01 Хореографическое искусство</t>
  </si>
  <si>
    <t>Педагогика народно-сценического и современного танца</t>
  </si>
  <si>
    <t>51.04.03 Народная художественная культура</t>
  </si>
  <si>
    <t>51.03.05 Режиссура театрализованных представлений и праздников</t>
  </si>
  <si>
    <t>с 2025 г</t>
  </si>
  <si>
    <t>с 2025 г.</t>
  </si>
  <si>
    <t xml:space="preserve">53.04.02 Вокальное искусство </t>
  </si>
  <si>
    <t>53.04.05 Искусство
ЗАОЧНАЯ ФОРМА</t>
  </si>
  <si>
    <t>53.04.03 Искусство народного пения
ЗАОЧНАЯ ФОРМА</t>
  </si>
  <si>
    <t>51.04.06 Библиотечно-информационное деятельность
ЗАОЧНАЯ ФОРМА</t>
  </si>
  <si>
    <t>43.03.02 Туризм
ЗАОЧНАЯ ФОРМА</t>
  </si>
  <si>
    <t>51.04.02 Народная художественная культура
ОЧНО-ЗАОЧНАЯ ФОРМА</t>
  </si>
  <si>
    <t>ИТОГО по вузу</t>
  </si>
  <si>
    <t>Музеология и охрана объектов культурного и природного наследия</t>
  </si>
  <si>
    <t>53.04.06 Библиотечно-информационная деятельность</t>
  </si>
  <si>
    <t>ИТОГО ПО ФАКУЛЬТЕТУ ФГТД</t>
  </si>
  <si>
    <t>ИТОГО</t>
  </si>
  <si>
    <t>ИТОГО ПО ФАКУЛЬТЕТУ ФКСКИТ</t>
  </si>
  <si>
    <t>ФГТД зо</t>
  </si>
  <si>
    <t>ФСИХК о</t>
  </si>
  <si>
    <t>ТФ о</t>
  </si>
  <si>
    <t>МИФ о</t>
  </si>
  <si>
    <t>МИФ зо</t>
  </si>
  <si>
    <t xml:space="preserve">
ФГТД о</t>
  </si>
  <si>
    <t>Н/я</t>
  </si>
  <si>
    <t>Сдавали</t>
  </si>
  <si>
    <t>ТФ зо и о-зо</t>
  </si>
  <si>
    <t>ФСИХК зо и о-зо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</si>
</sst>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17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9" xfId="0" applyBorder="1"/>
    <xf numFmtId="0" fontId="7" fillId="0" borderId="1" xfId="0" applyFont="1" applyBorder="1"/>
    <xf numFmtId="0" fontId="7" fillId="0" borderId="1" xfId="0" applyFont="1" applyFill="1" applyBorder="1"/>
    <xf numFmtId="0" fontId="7" fillId="0" borderId="0" xfId="0" applyFont="1"/>
    <xf numFmtId="0" fontId="0" fillId="0" borderId="1" xfId="0" applyBorder="1" applyAlignment="1">
      <alignment horizontal="center" vertical="top" wrapText="1"/>
    </xf>
    <xf numFmtId="0" fontId="6" fillId="0" borderId="1" xfId="1" applyBorder="1" applyAlignment="1">
      <alignment horizontal="center" vertical="top" wrapText="1"/>
    </xf>
    <xf numFmtId="0" fontId="6" fillId="0" borderId="1" xfId="1" applyBorder="1" applyAlignment="1">
      <alignment vertical="top" wrapText="1"/>
    </xf>
    <xf numFmtId="0" fontId="6" fillId="2" borderId="1" xfId="1" applyFill="1" applyBorder="1" applyAlignment="1">
      <alignment vertical="top" wrapText="1"/>
    </xf>
    <xf numFmtId="0" fontId="6" fillId="2" borderId="1" xfId="1" applyFill="1" applyBorder="1" applyAlignment="1">
      <alignment horizontal="center" vertical="top" wrapText="1"/>
    </xf>
    <xf numFmtId="0" fontId="6" fillId="0" borderId="0" xfId="1"/>
    <xf numFmtId="0" fontId="6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2" fontId="6" fillId="0" borderId="1" xfId="1" applyNumberFormat="1" applyFont="1" applyBorder="1" applyAlignment="1">
      <alignment horizontal="center" vertical="top" wrapText="1"/>
    </xf>
    <xf numFmtId="0" fontId="6" fillId="0" borderId="0" xfId="1" applyFont="1"/>
    <xf numFmtId="2" fontId="6" fillId="0" borderId="1" xfId="1" applyNumberFormat="1" applyBorder="1" applyAlignment="1">
      <alignment vertical="top" wrapText="1"/>
    </xf>
    <xf numFmtId="2" fontId="6" fillId="0" borderId="1" xfId="1" applyNumberFormat="1" applyBorder="1" applyAlignment="1">
      <alignment horizontal="center" vertical="top" wrapText="1"/>
    </xf>
    <xf numFmtId="2" fontId="6" fillId="0" borderId="1" xfId="1" applyNumberFormat="1" applyBorder="1"/>
    <xf numFmtId="0" fontId="9" fillId="3" borderId="1" xfId="1" applyFont="1" applyFill="1" applyBorder="1" applyAlignment="1">
      <alignment horizontal="center" vertical="top" wrapText="1"/>
    </xf>
    <xf numFmtId="0" fontId="9" fillId="3" borderId="4" xfId="1" applyFont="1" applyFill="1" applyBorder="1" applyAlignment="1">
      <alignment vertical="top" wrapText="1"/>
    </xf>
    <xf numFmtId="0" fontId="9" fillId="3" borderId="5" xfId="1" applyFont="1" applyFill="1" applyBorder="1" applyAlignment="1">
      <alignment vertical="top" wrapText="1"/>
    </xf>
    <xf numFmtId="2" fontId="9" fillId="3" borderId="1" xfId="1" applyNumberFormat="1" applyFont="1" applyFill="1" applyBorder="1" applyAlignment="1">
      <alignment horizontal="center" vertical="top" wrapText="1"/>
    </xf>
    <xf numFmtId="2" fontId="9" fillId="3" borderId="1" xfId="1" applyNumberFormat="1" applyFont="1" applyFill="1" applyBorder="1"/>
    <xf numFmtId="0" fontId="9" fillId="0" borderId="0" xfId="1" applyFont="1"/>
    <xf numFmtId="0" fontId="7" fillId="0" borderId="5" xfId="1" applyFont="1" applyBorder="1" applyAlignment="1">
      <alignment horizontal="center" vertical="top" wrapText="1"/>
    </xf>
    <xf numFmtId="2" fontId="7" fillId="0" borderId="5" xfId="1" applyNumberFormat="1" applyFont="1" applyBorder="1" applyAlignment="1">
      <alignment horizontal="center" vertical="top" wrapText="1"/>
    </xf>
    <xf numFmtId="0" fontId="9" fillId="4" borderId="1" xfId="1" applyFont="1" applyFill="1" applyBorder="1" applyAlignment="1">
      <alignment horizontal="center" vertical="top" wrapText="1"/>
    </xf>
    <xf numFmtId="0" fontId="9" fillId="4" borderId="4" xfId="1" applyFont="1" applyFill="1" applyBorder="1" applyAlignment="1">
      <alignment vertical="top" wrapText="1"/>
    </xf>
    <xf numFmtId="0" fontId="9" fillId="4" borderId="5" xfId="1" applyFont="1" applyFill="1" applyBorder="1" applyAlignment="1">
      <alignment vertical="top" wrapText="1"/>
    </xf>
    <xf numFmtId="2" fontId="6" fillId="4" borderId="1" xfId="1" applyNumberFormat="1" applyFill="1" applyBorder="1" applyAlignment="1">
      <alignment horizontal="center" vertical="top" wrapText="1"/>
    </xf>
    <xf numFmtId="2" fontId="6" fillId="4" borderId="1" xfId="1" applyNumberFormat="1" applyFill="1" applyBorder="1"/>
    <xf numFmtId="0" fontId="9" fillId="4" borderId="0" xfId="1" applyFont="1" applyFill="1"/>
    <xf numFmtId="0" fontId="6" fillId="5" borderId="4" xfId="1" applyFont="1" applyFill="1" applyBorder="1" applyAlignment="1">
      <alignment horizontal="center" vertical="top" wrapText="1"/>
    </xf>
    <xf numFmtId="2" fontId="7" fillId="0" borderId="1" xfId="1" applyNumberFormat="1" applyFont="1" applyBorder="1"/>
    <xf numFmtId="2" fontId="7" fillId="0" borderId="1" xfId="1" applyNumberFormat="1" applyFont="1" applyBorder="1" applyAlignment="1">
      <alignment horizontal="center" vertical="top" wrapText="1"/>
    </xf>
    <xf numFmtId="0" fontId="6" fillId="0" borderId="0" xfId="1" applyAlignment="1">
      <alignment vertical="top" wrapText="1"/>
    </xf>
    <xf numFmtId="0" fontId="6" fillId="0" borderId="1" xfId="1" applyBorder="1" applyAlignment="1">
      <alignment horizontal="center" vertical="top" wrapText="1"/>
    </xf>
    <xf numFmtId="0" fontId="6" fillId="0" borderId="1" xfId="1" applyBorder="1"/>
    <xf numFmtId="0" fontId="6" fillId="0" borderId="1" xfId="1" applyFill="1" applyBorder="1" applyAlignment="1">
      <alignment vertical="top" wrapText="1"/>
    </xf>
    <xf numFmtId="0" fontId="6" fillId="0" borderId="1" xfId="1" applyFill="1" applyBorder="1"/>
    <xf numFmtId="2" fontId="6" fillId="0" borderId="1" xfId="1" applyNumberFormat="1" applyFill="1" applyBorder="1"/>
    <xf numFmtId="0" fontId="9" fillId="3" borderId="1" xfId="1" applyFont="1" applyFill="1" applyBorder="1" applyAlignment="1">
      <alignment vertical="top" wrapText="1"/>
    </xf>
    <xf numFmtId="0" fontId="6" fillId="3" borderId="1" xfId="1" applyFill="1" applyBorder="1" applyAlignment="1">
      <alignment vertical="top" wrapText="1"/>
    </xf>
    <xf numFmtId="2" fontId="9" fillId="3" borderId="1" xfId="1" applyNumberFormat="1" applyFont="1" applyFill="1" applyBorder="1" applyAlignment="1">
      <alignment vertical="top" wrapText="1"/>
    </xf>
    <xf numFmtId="0" fontId="9" fillId="0" borderId="1" xfId="1" applyFont="1" applyBorder="1" applyAlignment="1">
      <alignment vertical="top" wrapText="1"/>
    </xf>
    <xf numFmtId="0" fontId="9" fillId="4" borderId="1" xfId="1" applyFont="1" applyFill="1" applyBorder="1" applyAlignment="1">
      <alignment vertical="top" wrapText="1"/>
    </xf>
    <xf numFmtId="0" fontId="6" fillId="4" borderId="1" xfId="1" applyFill="1" applyBorder="1" applyAlignment="1">
      <alignment vertical="top" wrapText="1"/>
    </xf>
    <xf numFmtId="0" fontId="7" fillId="0" borderId="5" xfId="1" applyFont="1" applyBorder="1" applyAlignment="1">
      <alignment horizontal="left" vertical="top" wrapText="1"/>
    </xf>
    <xf numFmtId="0" fontId="8" fillId="0" borderId="0" xfId="1" applyFont="1"/>
    <xf numFmtId="0" fontId="9" fillId="0" borderId="1" xfId="1" applyFont="1" applyBorder="1"/>
    <xf numFmtId="0" fontId="6" fillId="0" borderId="4" xfId="1" applyBorder="1"/>
    <xf numFmtId="0" fontId="6" fillId="0" borderId="5" xfId="1" applyBorder="1" applyAlignment="1">
      <alignment vertical="top" wrapText="1"/>
    </xf>
    <xf numFmtId="0" fontId="7" fillId="0" borderId="5" xfId="1" applyFont="1" applyBorder="1" applyAlignment="1">
      <alignment horizontal="left"/>
    </xf>
    <xf numFmtId="0" fontId="6" fillId="0" borderId="1" xfId="1" applyBorder="1" applyAlignment="1">
      <alignment horizontal="center" wrapText="1"/>
    </xf>
    <xf numFmtId="0" fontId="7" fillId="0" borderId="1" xfId="1" applyFont="1" applyBorder="1"/>
    <xf numFmtId="0" fontId="7" fillId="2" borderId="1" xfId="1" applyFont="1" applyFill="1" applyBorder="1"/>
    <xf numFmtId="2" fontId="7" fillId="2" borderId="1" xfId="1" applyNumberFormat="1" applyFont="1" applyFill="1" applyBorder="1"/>
    <xf numFmtId="2" fontId="6" fillId="0" borderId="0" xfId="1" applyNumberFormat="1" applyBorder="1"/>
    <xf numFmtId="0" fontId="6" fillId="0" borderId="0" xfId="1" applyBorder="1"/>
    <xf numFmtId="0" fontId="9" fillId="6" borderId="4" xfId="1" applyFont="1" applyFill="1" applyBorder="1" applyAlignment="1">
      <alignment vertical="top" wrapText="1"/>
    </xf>
    <xf numFmtId="2" fontId="6" fillId="6" borderId="1" xfId="1" applyNumberFormat="1" applyFill="1" applyBorder="1" applyAlignment="1">
      <alignment horizontal="center" vertical="top" wrapText="1"/>
    </xf>
    <xf numFmtId="2" fontId="6" fillId="6" borderId="1" xfId="1" applyNumberFormat="1" applyFill="1" applyBorder="1"/>
    <xf numFmtId="0" fontId="9" fillId="6" borderId="1" xfId="1" applyFont="1" applyFill="1" applyBorder="1" applyAlignment="1">
      <alignment vertical="top" wrapText="1"/>
    </xf>
    <xf numFmtId="0" fontId="6" fillId="6" borderId="1" xfId="1" applyFill="1" applyBorder="1"/>
    <xf numFmtId="0" fontId="6" fillId="3" borderId="1" xfId="1" applyFill="1" applyBorder="1"/>
    <xf numFmtId="0" fontId="6" fillId="4" borderId="1" xfId="1" applyFill="1" applyBorder="1"/>
    <xf numFmtId="0" fontId="7" fillId="0" borderId="0" xfId="1" applyFont="1"/>
    <xf numFmtId="0" fontId="10" fillId="0" borderId="1" xfId="1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0" fillId="0" borderId="0" xfId="0" applyFill="1" applyBorder="1"/>
    <xf numFmtId="0" fontId="4" fillId="0" borderId="1" xfId="1" applyFont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2" fontId="0" fillId="0" borderId="1" xfId="0" applyNumberFormat="1" applyBorder="1"/>
    <xf numFmtId="2" fontId="7" fillId="0" borderId="1" xfId="0" applyNumberFormat="1" applyFont="1" applyBorder="1"/>
    <xf numFmtId="0" fontId="7" fillId="0" borderId="5" xfId="1" applyFont="1" applyBorder="1" applyAlignment="1">
      <alignment horizontal="left"/>
    </xf>
    <xf numFmtId="2" fontId="11" fillId="0" borderId="0" xfId="0" applyNumberFormat="1" applyFont="1"/>
    <xf numFmtId="0" fontId="11" fillId="0" borderId="0" xfId="0" applyFont="1"/>
    <xf numFmtId="0" fontId="7" fillId="0" borderId="5" xfId="1" applyFont="1" applyBorder="1" applyAlignment="1">
      <alignment horizontal="left"/>
    </xf>
    <xf numFmtId="0" fontId="3" fillId="0" borderId="1" xfId="1" applyFont="1" applyBorder="1" applyAlignment="1">
      <alignment vertical="top" wrapText="1"/>
    </xf>
    <xf numFmtId="0" fontId="6" fillId="2" borderId="1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vertical="top" wrapText="1"/>
    </xf>
    <xf numFmtId="2" fontId="6" fillId="2" borderId="1" xfId="1" applyNumberFormat="1" applyFill="1" applyBorder="1" applyAlignment="1">
      <alignment vertical="top" wrapText="1"/>
    </xf>
    <xf numFmtId="2" fontId="6" fillId="2" borderId="1" xfId="1" applyNumberFormat="1" applyFill="1" applyBorder="1"/>
    <xf numFmtId="2" fontId="6" fillId="2" borderId="1" xfId="1" applyNumberFormat="1" applyFill="1" applyBorder="1" applyAlignment="1">
      <alignment horizontal="center" vertical="top" wrapText="1"/>
    </xf>
    <xf numFmtId="0" fontId="6" fillId="2" borderId="0" xfId="1" applyFill="1"/>
    <xf numFmtId="0" fontId="3" fillId="0" borderId="1" xfId="1" applyFont="1" applyFill="1" applyBorder="1" applyAlignment="1">
      <alignment vertical="top" wrapText="1"/>
    </xf>
    <xf numFmtId="0" fontId="6" fillId="7" borderId="1" xfId="1" applyFill="1" applyBorder="1"/>
    <xf numFmtId="0" fontId="7" fillId="7" borderId="1" xfId="1" applyFont="1" applyFill="1" applyBorder="1"/>
    <xf numFmtId="0" fontId="7" fillId="0" borderId="5" xfId="1" applyFont="1" applyBorder="1" applyAlignment="1">
      <alignment horizontal="left"/>
    </xf>
    <xf numFmtId="0" fontId="7" fillId="0" borderId="5" xfId="1" applyFont="1" applyBorder="1" applyAlignment="1">
      <alignment horizontal="left" vertical="top" wrapText="1"/>
    </xf>
    <xf numFmtId="0" fontId="6" fillId="0" borderId="1" xfId="1" applyBorder="1" applyAlignment="1">
      <alignment horizontal="right" wrapText="1"/>
    </xf>
    <xf numFmtId="0" fontId="6" fillId="0" borderId="1" xfId="1" applyBorder="1" applyAlignment="1">
      <alignment horizontal="right"/>
    </xf>
    <xf numFmtId="0" fontId="6" fillId="0" borderId="1" xfId="1" applyBorder="1" applyAlignment="1">
      <alignment wrapText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/>
    <xf numFmtId="0" fontId="7" fillId="0" borderId="1" xfId="1" applyFont="1" applyFill="1" applyBorder="1"/>
    <xf numFmtId="0" fontId="7" fillId="0" borderId="4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7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applyNumberFormat="1" applyBorder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7" fillId="0" borderId="4" xfId="1" applyFont="1" applyBorder="1" applyAlignment="1">
      <alignment horizontal="center" vertical="top" wrapText="1"/>
    </xf>
    <xf numFmtId="0" fontId="7" fillId="0" borderId="5" xfId="1" applyFont="1" applyBorder="1" applyAlignment="1">
      <alignment horizontal="center" vertical="top" wrapText="1"/>
    </xf>
    <xf numFmtId="0" fontId="7" fillId="0" borderId="4" xfId="1" applyFont="1" applyBorder="1" applyAlignment="1">
      <alignment horizontal="left"/>
    </xf>
    <xf numFmtId="0" fontId="7" fillId="0" borderId="6" xfId="1" applyFont="1" applyBorder="1" applyAlignment="1">
      <alignment horizontal="left"/>
    </xf>
    <xf numFmtId="0" fontId="7" fillId="0" borderId="5" xfId="1" applyFont="1" applyBorder="1" applyAlignment="1">
      <alignment horizontal="left"/>
    </xf>
    <xf numFmtId="0" fontId="6" fillId="0" borderId="1" xfId="1" applyBorder="1" applyAlignment="1">
      <alignment horizontal="center" vertical="top" wrapText="1"/>
    </xf>
    <xf numFmtId="0" fontId="7" fillId="0" borderId="4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/>
    </xf>
    <xf numFmtId="0" fontId="5" fillId="0" borderId="6" xfId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4" xfId="1" applyFont="1" applyBorder="1" applyAlignment="1">
      <alignment horizontal="left"/>
    </xf>
    <xf numFmtId="0" fontId="1" fillId="0" borderId="6" xfId="1" applyFont="1" applyBorder="1" applyAlignment="1">
      <alignment horizontal="left"/>
    </xf>
    <xf numFmtId="0" fontId="1" fillId="0" borderId="5" xfId="1" applyFont="1" applyBorder="1" applyAlignment="1">
      <alignment horizontal="left"/>
    </xf>
    <xf numFmtId="0" fontId="1" fillId="0" borderId="4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2" fontId="7" fillId="0" borderId="5" xfId="1" applyNumberFormat="1" applyFont="1" applyBorder="1" applyAlignment="1">
      <alignment horizontal="left"/>
    </xf>
    <xf numFmtId="0" fontId="0" fillId="0" borderId="1" xfId="0" applyFill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50" workbookViewId="0">
      <selection activeCell="D54" sqref="D1:J1048576"/>
    </sheetView>
  </sheetViews>
  <sheetFormatPr defaultRowHeight="15" x14ac:dyDescent="0.25"/>
  <cols>
    <col min="5" max="7" width="9.140625" customWidth="1"/>
    <col min="8" max="8" width="13" customWidth="1"/>
    <col min="9" max="9" width="11.42578125" customWidth="1"/>
    <col min="10" max="11" width="18.28515625" customWidth="1"/>
  </cols>
  <sheetData>
    <row r="1" spans="1:11" x14ac:dyDescent="0.25">
      <c r="A1" s="7" t="s">
        <v>84</v>
      </c>
    </row>
    <row r="3" spans="1:11" x14ac:dyDescent="0.25">
      <c r="A3" s="130" t="s">
        <v>11</v>
      </c>
      <c r="B3" s="130"/>
      <c r="C3" s="130"/>
      <c r="D3" s="130"/>
      <c r="E3" s="131" t="s">
        <v>22</v>
      </c>
      <c r="F3" s="132"/>
      <c r="G3" s="133"/>
      <c r="H3" s="131" t="s">
        <v>23</v>
      </c>
      <c r="I3" s="133"/>
      <c r="J3" s="5" t="s">
        <v>16</v>
      </c>
      <c r="K3" s="5" t="s">
        <v>15</v>
      </c>
    </row>
    <row r="4" spans="1:11" ht="48" customHeight="1" x14ac:dyDescent="0.25">
      <c r="A4" s="106" t="s">
        <v>17</v>
      </c>
      <c r="B4" s="107"/>
      <c r="C4" s="107"/>
      <c r="D4" s="108"/>
      <c r="E4" s="103" t="s">
        <v>142</v>
      </c>
      <c r="F4" s="104"/>
      <c r="G4" s="105"/>
      <c r="H4" s="103" t="s">
        <v>24</v>
      </c>
      <c r="I4" s="105"/>
      <c r="J4" s="8" t="s">
        <v>136</v>
      </c>
      <c r="K4" s="76">
        <v>70</v>
      </c>
    </row>
    <row r="5" spans="1:11" ht="49.5" customHeight="1" x14ac:dyDescent="0.25">
      <c r="A5" s="109"/>
      <c r="B5" s="110"/>
      <c r="C5" s="110"/>
      <c r="D5" s="111"/>
      <c r="E5" s="103" t="s">
        <v>25</v>
      </c>
      <c r="F5" s="104"/>
      <c r="G5" s="105"/>
      <c r="H5" s="103" t="s">
        <v>26</v>
      </c>
      <c r="I5" s="105"/>
      <c r="J5" s="76">
        <v>50</v>
      </c>
      <c r="K5" s="76">
        <v>87.5</v>
      </c>
    </row>
    <row r="6" spans="1:11" ht="47.25" customHeight="1" x14ac:dyDescent="0.25">
      <c r="A6" s="109"/>
      <c r="B6" s="110"/>
      <c r="C6" s="110"/>
      <c r="D6" s="111"/>
      <c r="E6" s="103" t="s">
        <v>27</v>
      </c>
      <c r="F6" s="104"/>
      <c r="G6" s="105"/>
      <c r="H6" s="103" t="s">
        <v>28</v>
      </c>
      <c r="I6" s="105"/>
      <c r="J6" s="76">
        <v>50</v>
      </c>
      <c r="K6" s="76">
        <v>88.89</v>
      </c>
    </row>
    <row r="7" spans="1:11" ht="28.5" customHeight="1" x14ac:dyDescent="0.25">
      <c r="A7" s="109"/>
      <c r="B7" s="110"/>
      <c r="C7" s="110"/>
      <c r="D7" s="111"/>
      <c r="E7" s="103" t="s">
        <v>29</v>
      </c>
      <c r="F7" s="104"/>
      <c r="G7" s="105"/>
      <c r="H7" s="103" t="s">
        <v>30</v>
      </c>
      <c r="I7" s="105"/>
      <c r="J7" s="76">
        <v>61.43</v>
      </c>
      <c r="K7" s="76">
        <v>85.71</v>
      </c>
    </row>
    <row r="8" spans="1:11" ht="39" customHeight="1" x14ac:dyDescent="0.25">
      <c r="A8" s="109"/>
      <c r="B8" s="110"/>
      <c r="C8" s="110"/>
      <c r="D8" s="111"/>
      <c r="E8" s="115" t="s">
        <v>31</v>
      </c>
      <c r="F8" s="116"/>
      <c r="G8" s="117"/>
      <c r="H8" s="103" t="s">
        <v>32</v>
      </c>
      <c r="I8" s="105"/>
      <c r="J8" s="76">
        <v>78.790000000000006</v>
      </c>
      <c r="K8" s="76">
        <v>96.43</v>
      </c>
    </row>
    <row r="9" spans="1:11" ht="37.5" customHeight="1" x14ac:dyDescent="0.25">
      <c r="A9" s="109"/>
      <c r="B9" s="110"/>
      <c r="C9" s="110"/>
      <c r="D9" s="111"/>
      <c r="E9" s="115" t="s">
        <v>33</v>
      </c>
      <c r="F9" s="116"/>
      <c r="G9" s="117"/>
      <c r="H9" s="103" t="s">
        <v>34</v>
      </c>
      <c r="I9" s="105"/>
      <c r="J9" s="76">
        <v>62.5</v>
      </c>
      <c r="K9" s="76">
        <v>91.84</v>
      </c>
    </row>
    <row r="10" spans="1:11" ht="66.75" customHeight="1" x14ac:dyDescent="0.25">
      <c r="A10" s="109"/>
      <c r="B10" s="110"/>
      <c r="C10" s="110"/>
      <c r="D10" s="111"/>
      <c r="E10" s="103" t="s">
        <v>35</v>
      </c>
      <c r="F10" s="104"/>
      <c r="G10" s="105"/>
      <c r="H10" s="103" t="s">
        <v>36</v>
      </c>
      <c r="I10" s="105"/>
      <c r="J10" s="8" t="s">
        <v>137</v>
      </c>
      <c r="K10" s="76">
        <v>40</v>
      </c>
    </row>
    <row r="11" spans="1:11" ht="60.75" customHeight="1" x14ac:dyDescent="0.25">
      <c r="A11" s="109"/>
      <c r="B11" s="110"/>
      <c r="C11" s="110"/>
      <c r="D11" s="111"/>
      <c r="E11" s="115" t="s">
        <v>37</v>
      </c>
      <c r="F11" s="116"/>
      <c r="G11" s="117"/>
      <c r="H11" s="103" t="s">
        <v>38</v>
      </c>
      <c r="I11" s="105"/>
      <c r="J11" s="76">
        <v>59.09</v>
      </c>
      <c r="K11" s="76">
        <v>80</v>
      </c>
    </row>
    <row r="12" spans="1:11" ht="58.5" customHeight="1" x14ac:dyDescent="0.25">
      <c r="A12" s="109"/>
      <c r="B12" s="110"/>
      <c r="C12" s="110"/>
      <c r="D12" s="111"/>
      <c r="E12" s="119"/>
      <c r="F12" s="120"/>
      <c r="G12" s="121"/>
      <c r="H12" s="103" t="s">
        <v>39</v>
      </c>
      <c r="I12" s="105"/>
      <c r="J12" s="8" t="s">
        <v>137</v>
      </c>
      <c r="K12" s="76">
        <v>89.47</v>
      </c>
    </row>
    <row r="13" spans="1:11" ht="46.5" customHeight="1" x14ac:dyDescent="0.25">
      <c r="A13" s="109"/>
      <c r="B13" s="110"/>
      <c r="C13" s="110"/>
      <c r="D13" s="111"/>
      <c r="E13" s="118" t="s">
        <v>40</v>
      </c>
      <c r="F13" s="118"/>
      <c r="G13" s="118"/>
      <c r="H13" s="118" t="s">
        <v>41</v>
      </c>
      <c r="I13" s="118"/>
      <c r="J13" s="76">
        <v>86.67</v>
      </c>
      <c r="K13" s="76">
        <v>100</v>
      </c>
    </row>
    <row r="14" spans="1:11" ht="39" customHeight="1" x14ac:dyDescent="0.25">
      <c r="A14" s="109"/>
      <c r="B14" s="110"/>
      <c r="C14" s="110"/>
      <c r="D14" s="111"/>
      <c r="E14" s="118" t="s">
        <v>43</v>
      </c>
      <c r="F14" s="118"/>
      <c r="G14" s="118"/>
      <c r="H14" s="118" t="s">
        <v>42</v>
      </c>
      <c r="I14" s="118"/>
      <c r="J14" s="1" t="s">
        <v>137</v>
      </c>
      <c r="K14" s="76">
        <v>100</v>
      </c>
    </row>
    <row r="15" spans="1:11" ht="65.25" customHeight="1" x14ac:dyDescent="0.25">
      <c r="A15" s="112"/>
      <c r="B15" s="113"/>
      <c r="C15" s="113"/>
      <c r="D15" s="114"/>
      <c r="E15" s="118" t="s">
        <v>141</v>
      </c>
      <c r="F15" s="118"/>
      <c r="G15" s="118"/>
      <c r="H15" s="118" t="s">
        <v>45</v>
      </c>
      <c r="I15" s="118"/>
      <c r="J15" s="76">
        <v>90</v>
      </c>
      <c r="K15" s="76">
        <v>100</v>
      </c>
    </row>
    <row r="16" spans="1:11" ht="17.25" customHeight="1" x14ac:dyDescent="0.25">
      <c r="A16" s="100" t="s">
        <v>73</v>
      </c>
      <c r="B16" s="101"/>
      <c r="C16" s="101"/>
      <c r="D16" s="102"/>
      <c r="E16" s="103"/>
      <c r="F16" s="104"/>
      <c r="G16" s="104"/>
      <c r="H16" s="104"/>
      <c r="I16" s="105"/>
      <c r="J16" s="77">
        <f>SUM(J4:J15)/8</f>
        <v>67.31</v>
      </c>
      <c r="K16" s="77">
        <f>SUM(K4:K15)/12</f>
        <v>85.820000000000007</v>
      </c>
    </row>
    <row r="17" spans="1:11" x14ac:dyDescent="0.25">
      <c r="A17" s="130" t="s">
        <v>11</v>
      </c>
      <c r="B17" s="130"/>
      <c r="C17" s="130"/>
      <c r="D17" s="130"/>
      <c r="E17" s="131" t="s">
        <v>22</v>
      </c>
      <c r="F17" s="132"/>
      <c r="G17" s="133"/>
      <c r="H17" s="131" t="s">
        <v>23</v>
      </c>
      <c r="I17" s="133"/>
      <c r="J17" s="5" t="s">
        <v>16</v>
      </c>
      <c r="K17" s="5" t="s">
        <v>15</v>
      </c>
    </row>
    <row r="18" spans="1:11" ht="51" customHeight="1" x14ac:dyDescent="0.25">
      <c r="A18" s="106" t="s">
        <v>20</v>
      </c>
      <c r="B18" s="107"/>
      <c r="C18" s="107"/>
      <c r="D18" s="108"/>
      <c r="E18" s="115" t="s">
        <v>49</v>
      </c>
      <c r="F18" s="116"/>
      <c r="G18" s="117"/>
      <c r="H18" s="103" t="s">
        <v>50</v>
      </c>
      <c r="I18" s="105"/>
      <c r="J18" s="76">
        <v>57.14</v>
      </c>
      <c r="K18" s="76">
        <v>64.709999999999994</v>
      </c>
    </row>
    <row r="19" spans="1:11" ht="29.25" customHeight="1" x14ac:dyDescent="0.25">
      <c r="A19" s="109"/>
      <c r="B19" s="110"/>
      <c r="C19" s="110"/>
      <c r="D19" s="111"/>
      <c r="E19" s="125"/>
      <c r="F19" s="126"/>
      <c r="G19" s="127"/>
      <c r="H19" s="103" t="s">
        <v>51</v>
      </c>
      <c r="I19" s="105"/>
      <c r="J19" s="76">
        <v>40</v>
      </c>
      <c r="K19" s="76">
        <v>0</v>
      </c>
    </row>
    <row r="20" spans="1:11" ht="31.5" customHeight="1" x14ac:dyDescent="0.25">
      <c r="A20" s="109"/>
      <c r="B20" s="110"/>
      <c r="C20" s="110"/>
      <c r="D20" s="111"/>
      <c r="E20" s="125"/>
      <c r="F20" s="126"/>
      <c r="G20" s="127"/>
      <c r="H20" s="118" t="s">
        <v>52</v>
      </c>
      <c r="I20" s="118"/>
      <c r="J20" s="76">
        <v>64.709999999999994</v>
      </c>
      <c r="K20" s="76">
        <v>30.77</v>
      </c>
    </row>
    <row r="21" spans="1:11" x14ac:dyDescent="0.25">
      <c r="A21" s="109"/>
      <c r="B21" s="110"/>
      <c r="C21" s="110"/>
      <c r="D21" s="111"/>
      <c r="E21" s="119"/>
      <c r="F21" s="120"/>
      <c r="G21" s="121"/>
      <c r="H21" s="118" t="s">
        <v>53</v>
      </c>
      <c r="I21" s="118"/>
      <c r="J21" s="76">
        <v>65</v>
      </c>
      <c r="K21" s="76">
        <v>64.709999999999994</v>
      </c>
    </row>
    <row r="22" spans="1:11" ht="24" customHeight="1" x14ac:dyDescent="0.25">
      <c r="A22" s="109"/>
      <c r="B22" s="110"/>
      <c r="C22" s="110"/>
      <c r="D22" s="111"/>
      <c r="E22" s="115" t="s">
        <v>54</v>
      </c>
      <c r="F22" s="116"/>
      <c r="G22" s="117"/>
      <c r="H22" s="118" t="s">
        <v>55</v>
      </c>
      <c r="I22" s="118"/>
      <c r="J22" s="76">
        <v>77.78</v>
      </c>
      <c r="K22" s="76">
        <v>63.64</v>
      </c>
    </row>
    <row r="23" spans="1:11" ht="30.75" customHeight="1" x14ac:dyDescent="0.25">
      <c r="A23" s="109"/>
      <c r="B23" s="110"/>
      <c r="C23" s="110"/>
      <c r="D23" s="111"/>
      <c r="E23" s="115" t="s">
        <v>56</v>
      </c>
      <c r="F23" s="116"/>
      <c r="G23" s="117"/>
      <c r="H23" s="118" t="s">
        <v>57</v>
      </c>
      <c r="I23" s="118"/>
      <c r="J23" s="76">
        <v>58.33</v>
      </c>
      <c r="K23" s="76">
        <v>73.33</v>
      </c>
    </row>
    <row r="24" spans="1:11" ht="34.5" customHeight="1" x14ac:dyDescent="0.25">
      <c r="A24" s="109"/>
      <c r="B24" s="110"/>
      <c r="C24" s="110"/>
      <c r="D24" s="111"/>
      <c r="E24" s="115" t="s">
        <v>59</v>
      </c>
      <c r="F24" s="116"/>
      <c r="G24" s="117"/>
      <c r="H24" s="118" t="s">
        <v>58</v>
      </c>
      <c r="I24" s="118"/>
      <c r="J24" s="76">
        <v>88.24</v>
      </c>
      <c r="K24" s="76">
        <v>81.25</v>
      </c>
    </row>
    <row r="25" spans="1:11" ht="46.5" customHeight="1" x14ac:dyDescent="0.25">
      <c r="A25" s="109"/>
      <c r="B25" s="110"/>
      <c r="C25" s="110"/>
      <c r="D25" s="111"/>
      <c r="E25" s="115" t="s">
        <v>60</v>
      </c>
      <c r="F25" s="116"/>
      <c r="G25" s="117"/>
      <c r="H25" s="118" t="s">
        <v>61</v>
      </c>
      <c r="I25" s="118"/>
      <c r="J25" s="76">
        <v>66.67</v>
      </c>
      <c r="K25" s="76">
        <v>50</v>
      </c>
    </row>
    <row r="26" spans="1:11" ht="63.75" customHeight="1" x14ac:dyDescent="0.25">
      <c r="A26" s="109"/>
      <c r="B26" s="110"/>
      <c r="C26" s="110"/>
      <c r="D26" s="111"/>
      <c r="E26" s="115" t="s">
        <v>64</v>
      </c>
      <c r="F26" s="116"/>
      <c r="G26" s="117"/>
      <c r="H26" s="118" t="s">
        <v>65</v>
      </c>
      <c r="I26" s="118"/>
      <c r="J26" s="76">
        <v>83.33</v>
      </c>
      <c r="K26" s="76">
        <v>54.55</v>
      </c>
    </row>
    <row r="27" spans="1:11" ht="33.75" customHeight="1" x14ac:dyDescent="0.25">
      <c r="A27" s="109"/>
      <c r="B27" s="110"/>
      <c r="C27" s="110"/>
      <c r="D27" s="111"/>
      <c r="E27" s="125"/>
      <c r="F27" s="126"/>
      <c r="G27" s="127"/>
      <c r="H27" s="118" t="s">
        <v>66</v>
      </c>
      <c r="I27" s="118"/>
      <c r="J27" s="76">
        <v>0</v>
      </c>
      <c r="K27" s="76">
        <v>28.57</v>
      </c>
    </row>
    <row r="28" spans="1:11" ht="28.5" customHeight="1" x14ac:dyDescent="0.25">
      <c r="A28" s="109"/>
      <c r="B28" s="110"/>
      <c r="C28" s="110"/>
      <c r="D28" s="111"/>
      <c r="E28" s="125"/>
      <c r="F28" s="126"/>
      <c r="G28" s="127"/>
      <c r="H28" s="118" t="s">
        <v>67</v>
      </c>
      <c r="I28" s="118"/>
      <c r="J28" s="76">
        <v>40</v>
      </c>
      <c r="K28" s="76">
        <v>0</v>
      </c>
    </row>
    <row r="29" spans="1:11" x14ac:dyDescent="0.25">
      <c r="A29" s="109"/>
      <c r="B29" s="110"/>
      <c r="C29" s="110"/>
      <c r="D29" s="111"/>
      <c r="E29" s="119"/>
      <c r="F29" s="120"/>
      <c r="G29" s="121"/>
      <c r="H29" s="128" t="s">
        <v>53</v>
      </c>
      <c r="I29" s="129"/>
      <c r="J29" s="76">
        <v>66.67</v>
      </c>
      <c r="K29" s="76">
        <v>100</v>
      </c>
    </row>
    <row r="30" spans="1:11" ht="30" customHeight="1" x14ac:dyDescent="0.25">
      <c r="A30" s="109"/>
      <c r="B30" s="110"/>
      <c r="C30" s="110"/>
      <c r="D30" s="111"/>
      <c r="E30" s="115" t="s">
        <v>70</v>
      </c>
      <c r="F30" s="116"/>
      <c r="G30" s="117"/>
      <c r="H30" s="118" t="s">
        <v>68</v>
      </c>
      <c r="I30" s="118"/>
      <c r="J30" s="76">
        <v>56.52</v>
      </c>
      <c r="K30" s="76">
        <v>71.430000000000007</v>
      </c>
    </row>
    <row r="31" spans="1:11" ht="30" customHeight="1" x14ac:dyDescent="0.25">
      <c r="A31" s="109"/>
      <c r="B31" s="110"/>
      <c r="C31" s="110"/>
      <c r="D31" s="111"/>
      <c r="E31" s="115" t="s">
        <v>69</v>
      </c>
      <c r="F31" s="116"/>
      <c r="G31" s="117"/>
      <c r="H31" s="118" t="s">
        <v>51</v>
      </c>
      <c r="I31" s="118"/>
      <c r="J31" s="76" t="s">
        <v>137</v>
      </c>
      <c r="K31" s="76">
        <v>100</v>
      </c>
    </row>
    <row r="32" spans="1:11" ht="29.25" customHeight="1" x14ac:dyDescent="0.25">
      <c r="A32" s="109"/>
      <c r="B32" s="110"/>
      <c r="C32" s="110"/>
      <c r="D32" s="111"/>
      <c r="E32" s="119"/>
      <c r="F32" s="120"/>
      <c r="G32" s="121"/>
      <c r="H32" s="118" t="s">
        <v>52</v>
      </c>
      <c r="I32" s="118"/>
      <c r="J32" s="76" t="s">
        <v>137</v>
      </c>
      <c r="K32" s="76">
        <v>0</v>
      </c>
    </row>
    <row r="33" spans="1:11" ht="29.25" customHeight="1" x14ac:dyDescent="0.25">
      <c r="A33" s="109"/>
      <c r="B33" s="110"/>
      <c r="C33" s="110"/>
      <c r="D33" s="111"/>
      <c r="E33" s="103" t="s">
        <v>138</v>
      </c>
      <c r="F33" s="104"/>
      <c r="G33" s="105"/>
      <c r="H33" s="103" t="s">
        <v>55</v>
      </c>
      <c r="I33" s="105"/>
      <c r="J33" s="76">
        <v>100</v>
      </c>
      <c r="K33" s="76">
        <v>100</v>
      </c>
    </row>
    <row r="34" spans="1:11" ht="29.25" customHeight="1" x14ac:dyDescent="0.25">
      <c r="A34" s="109"/>
      <c r="B34" s="110"/>
      <c r="C34" s="110"/>
      <c r="D34" s="111"/>
      <c r="E34" s="103" t="s">
        <v>140</v>
      </c>
      <c r="F34" s="104"/>
      <c r="G34" s="105"/>
      <c r="H34" s="103" t="s">
        <v>57</v>
      </c>
      <c r="I34" s="105"/>
      <c r="J34" s="76">
        <v>100</v>
      </c>
      <c r="K34" s="76">
        <v>100</v>
      </c>
    </row>
    <row r="35" spans="1:11" ht="45.75" customHeight="1" x14ac:dyDescent="0.25">
      <c r="A35" s="112"/>
      <c r="B35" s="113"/>
      <c r="C35" s="113"/>
      <c r="D35" s="114"/>
      <c r="E35" s="115" t="s">
        <v>139</v>
      </c>
      <c r="F35" s="116"/>
      <c r="G35" s="117"/>
      <c r="H35" s="118" t="s">
        <v>72</v>
      </c>
      <c r="I35" s="118"/>
      <c r="J35" s="76">
        <v>100</v>
      </c>
      <c r="K35" s="76">
        <v>50</v>
      </c>
    </row>
    <row r="36" spans="1:11" x14ac:dyDescent="0.25">
      <c r="A36" s="122" t="s">
        <v>73</v>
      </c>
      <c r="B36" s="123"/>
      <c r="C36" s="123"/>
      <c r="D36" s="124"/>
      <c r="E36" s="128"/>
      <c r="F36" s="134"/>
      <c r="G36" s="134"/>
      <c r="H36" s="134"/>
      <c r="I36" s="129"/>
      <c r="J36" s="77">
        <f>SUM(J18:J35)/15</f>
        <v>70.959333333333319</v>
      </c>
      <c r="K36" s="77">
        <f>SUM(K18:K35)/15</f>
        <v>68.864000000000004</v>
      </c>
    </row>
    <row r="37" spans="1:11" x14ac:dyDescent="0.25">
      <c r="A37" s="130" t="s">
        <v>11</v>
      </c>
      <c r="B37" s="130"/>
      <c r="C37" s="130"/>
      <c r="D37" s="130"/>
      <c r="E37" s="131" t="s">
        <v>22</v>
      </c>
      <c r="F37" s="132"/>
      <c r="G37" s="133"/>
      <c r="H37" s="131" t="s">
        <v>23</v>
      </c>
      <c r="I37" s="133"/>
      <c r="J37" s="5" t="s">
        <v>16</v>
      </c>
      <c r="K37" s="5" t="s">
        <v>15</v>
      </c>
    </row>
    <row r="38" spans="1:11" ht="43.5" customHeight="1" x14ac:dyDescent="0.25">
      <c r="A38" s="106" t="s">
        <v>74</v>
      </c>
      <c r="B38" s="107"/>
      <c r="C38" s="107"/>
      <c r="D38" s="108"/>
      <c r="E38" s="115" t="s">
        <v>31</v>
      </c>
      <c r="F38" s="116"/>
      <c r="G38" s="117"/>
      <c r="H38" s="118" t="s">
        <v>75</v>
      </c>
      <c r="I38" s="118"/>
      <c r="J38" s="76">
        <v>87.1</v>
      </c>
      <c r="K38" s="76">
        <v>91.18</v>
      </c>
    </row>
    <row r="39" spans="1:11" ht="30" customHeight="1" x14ac:dyDescent="0.25">
      <c r="A39" s="109"/>
      <c r="B39" s="110"/>
      <c r="C39" s="110"/>
      <c r="D39" s="111"/>
      <c r="E39" s="103" t="s">
        <v>78</v>
      </c>
      <c r="F39" s="104"/>
      <c r="G39" s="105"/>
      <c r="H39" s="118" t="s">
        <v>79</v>
      </c>
      <c r="I39" s="118"/>
      <c r="J39" s="76">
        <v>100</v>
      </c>
      <c r="K39" s="76">
        <v>95.59</v>
      </c>
    </row>
    <row r="40" spans="1:11" ht="41.25" customHeight="1" x14ac:dyDescent="0.25">
      <c r="A40" s="109"/>
      <c r="B40" s="110"/>
      <c r="C40" s="110"/>
      <c r="D40" s="111"/>
      <c r="E40" s="103" t="s">
        <v>80</v>
      </c>
      <c r="F40" s="104"/>
      <c r="G40" s="105"/>
      <c r="H40" s="118" t="s">
        <v>81</v>
      </c>
      <c r="I40" s="118"/>
      <c r="J40" s="76">
        <v>100</v>
      </c>
      <c r="K40" s="76">
        <v>83.33</v>
      </c>
    </row>
    <row r="41" spans="1:11" ht="48.75" customHeight="1" x14ac:dyDescent="0.25">
      <c r="A41" s="109"/>
      <c r="B41" s="110"/>
      <c r="C41" s="110"/>
      <c r="D41" s="111"/>
      <c r="E41" s="103" t="s">
        <v>143</v>
      </c>
      <c r="F41" s="104"/>
      <c r="G41" s="105"/>
      <c r="H41" s="118" t="s">
        <v>82</v>
      </c>
      <c r="I41" s="118"/>
      <c r="J41" s="76">
        <v>80</v>
      </c>
      <c r="K41" s="76">
        <v>100</v>
      </c>
    </row>
    <row r="42" spans="1:11" x14ac:dyDescent="0.25">
      <c r="A42" s="100" t="s">
        <v>73</v>
      </c>
      <c r="B42" s="101"/>
      <c r="C42" s="101"/>
      <c r="D42" s="102"/>
      <c r="E42" s="103"/>
      <c r="F42" s="104"/>
      <c r="G42" s="104"/>
      <c r="H42" s="104"/>
      <c r="I42" s="105"/>
      <c r="J42" s="77">
        <f>SUM(J38:J41)/4</f>
        <v>91.775000000000006</v>
      </c>
      <c r="K42" s="77">
        <f>SUM(K38:K41)/4</f>
        <v>92.525000000000006</v>
      </c>
    </row>
    <row r="43" spans="1:11" x14ac:dyDescent="0.25">
      <c r="A43" s="130" t="s">
        <v>11</v>
      </c>
      <c r="B43" s="130"/>
      <c r="C43" s="130"/>
      <c r="D43" s="130"/>
      <c r="E43" s="131" t="s">
        <v>22</v>
      </c>
      <c r="F43" s="132"/>
      <c r="G43" s="133"/>
      <c r="H43" s="131" t="s">
        <v>23</v>
      </c>
      <c r="I43" s="133"/>
      <c r="J43" s="5" t="s">
        <v>16</v>
      </c>
      <c r="K43" s="5" t="s">
        <v>15</v>
      </c>
    </row>
    <row r="44" spans="1:11" ht="81.75" customHeight="1" x14ac:dyDescent="0.25">
      <c r="A44" s="106" t="s">
        <v>85</v>
      </c>
      <c r="B44" s="107"/>
      <c r="C44" s="107"/>
      <c r="D44" s="108"/>
      <c r="E44" s="115" t="s">
        <v>31</v>
      </c>
      <c r="F44" s="116"/>
      <c r="G44" s="117"/>
      <c r="H44" s="118" t="s">
        <v>76</v>
      </c>
      <c r="I44" s="118"/>
      <c r="J44" s="76">
        <v>85.37</v>
      </c>
      <c r="K44" s="76">
        <v>97.67</v>
      </c>
    </row>
    <row r="45" spans="1:11" ht="79.5" customHeight="1" x14ac:dyDescent="0.25">
      <c r="A45" s="109"/>
      <c r="B45" s="110"/>
      <c r="C45" s="110"/>
      <c r="D45" s="111"/>
      <c r="E45" s="125"/>
      <c r="F45" s="126"/>
      <c r="G45" s="127"/>
      <c r="H45" s="118" t="s">
        <v>77</v>
      </c>
      <c r="I45" s="118"/>
      <c r="J45" s="76">
        <v>70.489999999999995</v>
      </c>
      <c r="K45" s="76">
        <v>96.55</v>
      </c>
    </row>
    <row r="46" spans="1:11" ht="43.5" customHeight="1" x14ac:dyDescent="0.25">
      <c r="A46" s="109"/>
      <c r="B46" s="110"/>
      <c r="C46" s="110"/>
      <c r="D46" s="111"/>
      <c r="E46" s="103" t="s">
        <v>135</v>
      </c>
      <c r="F46" s="104"/>
      <c r="G46" s="105"/>
      <c r="H46" s="103" t="s">
        <v>108</v>
      </c>
      <c r="I46" s="105"/>
      <c r="J46" s="76">
        <v>92.21</v>
      </c>
      <c r="K46" s="76">
        <v>96.25</v>
      </c>
    </row>
    <row r="47" spans="1:11" ht="30" customHeight="1" x14ac:dyDescent="0.25">
      <c r="A47" s="109"/>
      <c r="B47" s="110"/>
      <c r="C47" s="110"/>
      <c r="D47" s="111"/>
      <c r="E47" s="115" t="s">
        <v>46</v>
      </c>
      <c r="F47" s="116"/>
      <c r="G47" s="117"/>
      <c r="H47" s="118" t="s">
        <v>47</v>
      </c>
      <c r="I47" s="118"/>
      <c r="J47" s="76">
        <v>100</v>
      </c>
      <c r="K47" s="76">
        <v>100</v>
      </c>
    </row>
    <row r="48" spans="1:11" ht="35.25" customHeight="1" x14ac:dyDescent="0.25">
      <c r="A48" s="109"/>
      <c r="B48" s="110"/>
      <c r="C48" s="110"/>
      <c r="D48" s="111"/>
      <c r="E48" s="119"/>
      <c r="F48" s="120"/>
      <c r="G48" s="121"/>
      <c r="H48" s="118" t="s">
        <v>48</v>
      </c>
      <c r="I48" s="118"/>
      <c r="J48" s="76">
        <v>50</v>
      </c>
      <c r="K48" s="76">
        <v>83.33</v>
      </c>
    </row>
    <row r="49" spans="1:11" ht="48" customHeight="1" x14ac:dyDescent="0.25">
      <c r="A49" s="109"/>
      <c r="B49" s="110"/>
      <c r="C49" s="110"/>
      <c r="D49" s="111"/>
      <c r="E49" s="103" t="s">
        <v>60</v>
      </c>
      <c r="F49" s="104"/>
      <c r="G49" s="105"/>
      <c r="H49" s="118" t="s">
        <v>62</v>
      </c>
      <c r="I49" s="118"/>
      <c r="J49" s="76">
        <v>55.56</v>
      </c>
      <c r="K49" s="76">
        <v>91.67</v>
      </c>
    </row>
    <row r="50" spans="1:11" ht="48" customHeight="1" x14ac:dyDescent="0.25">
      <c r="A50" s="109"/>
      <c r="B50" s="110"/>
      <c r="C50" s="110"/>
      <c r="D50" s="111"/>
      <c r="E50" s="115" t="s">
        <v>63</v>
      </c>
      <c r="F50" s="116"/>
      <c r="G50" s="117"/>
      <c r="H50" s="103"/>
      <c r="I50" s="105"/>
      <c r="J50" s="76">
        <v>53.09</v>
      </c>
      <c r="K50" s="76">
        <v>39.78</v>
      </c>
    </row>
    <row r="51" spans="1:11" ht="39" customHeight="1" x14ac:dyDescent="0.25">
      <c r="A51" s="109"/>
      <c r="B51" s="110"/>
      <c r="C51" s="110"/>
      <c r="D51" s="111"/>
      <c r="E51" s="103" t="s">
        <v>43</v>
      </c>
      <c r="F51" s="104"/>
      <c r="G51" s="105"/>
      <c r="H51" s="118" t="s">
        <v>83</v>
      </c>
      <c r="I51" s="118"/>
      <c r="J51" s="76">
        <v>90.91</v>
      </c>
      <c r="K51" s="76">
        <v>30</v>
      </c>
    </row>
    <row r="52" spans="1:11" ht="45.75" customHeight="1" x14ac:dyDescent="0.25">
      <c r="A52" s="112"/>
      <c r="B52" s="113"/>
      <c r="C52" s="113"/>
      <c r="D52" s="114"/>
      <c r="E52" s="115" t="s">
        <v>71</v>
      </c>
      <c r="F52" s="116"/>
      <c r="G52" s="117"/>
      <c r="H52" s="118" t="s">
        <v>129</v>
      </c>
      <c r="I52" s="118"/>
      <c r="J52" s="76">
        <v>100</v>
      </c>
      <c r="K52" s="76">
        <v>100</v>
      </c>
    </row>
    <row r="53" spans="1:11" x14ac:dyDescent="0.25">
      <c r="A53" s="100" t="s">
        <v>73</v>
      </c>
      <c r="B53" s="101"/>
      <c r="C53" s="101"/>
      <c r="D53" s="102"/>
      <c r="E53" s="103"/>
      <c r="F53" s="104"/>
      <c r="G53" s="104"/>
      <c r="H53" s="104"/>
      <c r="I53" s="105"/>
      <c r="J53" s="77">
        <f>SUM(J44:J52)/9</f>
        <v>77.51444444444445</v>
      </c>
      <c r="K53" s="77">
        <f>SUM(K44:K52)/9</f>
        <v>81.694444444444443</v>
      </c>
    </row>
    <row r="54" spans="1:11" x14ac:dyDescent="0.25">
      <c r="A54" s="80" t="s">
        <v>144</v>
      </c>
      <c r="J54" s="79">
        <f>SUM(J16,J36,J42,J53)/4</f>
        <v>76.889694444444444</v>
      </c>
      <c r="K54" s="79">
        <f>SUM(K16,K36,K42,K53)/4</f>
        <v>82.225861111111115</v>
      </c>
    </row>
    <row r="55" spans="1:11" x14ac:dyDescent="0.25">
      <c r="A55" s="80"/>
      <c r="B55" s="80"/>
    </row>
  </sheetData>
  <mergeCells count="100">
    <mergeCell ref="A43:D43"/>
    <mergeCell ref="E43:G43"/>
    <mergeCell ref="H43:I43"/>
    <mergeCell ref="E33:G33"/>
    <mergeCell ref="H33:I33"/>
    <mergeCell ref="E34:G34"/>
    <mergeCell ref="H34:I34"/>
    <mergeCell ref="A17:D17"/>
    <mergeCell ref="E17:G17"/>
    <mergeCell ref="H17:I17"/>
    <mergeCell ref="A37:D37"/>
    <mergeCell ref="E37:G37"/>
    <mergeCell ref="H37:I37"/>
    <mergeCell ref="A42:D42"/>
    <mergeCell ref="E42:I42"/>
    <mergeCell ref="E40:G40"/>
    <mergeCell ref="H40:I40"/>
    <mergeCell ref="E41:G41"/>
    <mergeCell ref="H41:I41"/>
    <mergeCell ref="A38:D41"/>
    <mergeCell ref="E24:G24"/>
    <mergeCell ref="H24:I24"/>
    <mergeCell ref="H25:I25"/>
    <mergeCell ref="E25:G25"/>
    <mergeCell ref="E31:G32"/>
    <mergeCell ref="E35:G35"/>
    <mergeCell ref="H35:I35"/>
    <mergeCell ref="E30:G30"/>
    <mergeCell ref="H30:I30"/>
    <mergeCell ref="H31:I31"/>
    <mergeCell ref="H26:I26"/>
    <mergeCell ref="H27:I27"/>
    <mergeCell ref="H28:I28"/>
    <mergeCell ref="A16:D16"/>
    <mergeCell ref="H47:I47"/>
    <mergeCell ref="E13:G13"/>
    <mergeCell ref="H13:I13"/>
    <mergeCell ref="E14:G14"/>
    <mergeCell ref="H14:I14"/>
    <mergeCell ref="E16:I16"/>
    <mergeCell ref="E15:G15"/>
    <mergeCell ref="H15:I15"/>
    <mergeCell ref="H22:I22"/>
    <mergeCell ref="E23:G23"/>
    <mergeCell ref="H23:I23"/>
    <mergeCell ref="H38:I38"/>
    <mergeCell ref="H39:I39"/>
    <mergeCell ref="E38:G38"/>
    <mergeCell ref="E39:G39"/>
    <mergeCell ref="E44:G45"/>
    <mergeCell ref="H44:I44"/>
    <mergeCell ref="H45:I45"/>
    <mergeCell ref="E36:I36"/>
    <mergeCell ref="H19:I19"/>
    <mergeCell ref="H32:I32"/>
    <mergeCell ref="H4:I4"/>
    <mergeCell ref="E4:G4"/>
    <mergeCell ref="A3:D3"/>
    <mergeCell ref="E3:G3"/>
    <mergeCell ref="H3:I3"/>
    <mergeCell ref="A4:D15"/>
    <mergeCell ref="E10:G10"/>
    <mergeCell ref="H10:I10"/>
    <mergeCell ref="H11:I11"/>
    <mergeCell ref="E11:G12"/>
    <mergeCell ref="H12:I12"/>
    <mergeCell ref="E8:G8"/>
    <mergeCell ref="E5:G5"/>
    <mergeCell ref="H5:I5"/>
    <mergeCell ref="H9:I9"/>
    <mergeCell ref="E9:G9"/>
    <mergeCell ref="E6:G6"/>
    <mergeCell ref="H6:I6"/>
    <mergeCell ref="E7:G7"/>
    <mergeCell ref="H7:I7"/>
    <mergeCell ref="H8:I8"/>
    <mergeCell ref="A53:D53"/>
    <mergeCell ref="E53:I53"/>
    <mergeCell ref="H50:I50"/>
    <mergeCell ref="A18:D35"/>
    <mergeCell ref="E52:G52"/>
    <mergeCell ref="H52:I52"/>
    <mergeCell ref="A44:D52"/>
    <mergeCell ref="E49:G49"/>
    <mergeCell ref="H49:I49"/>
    <mergeCell ref="E51:G51"/>
    <mergeCell ref="H51:I51"/>
    <mergeCell ref="E47:G48"/>
    <mergeCell ref="H48:I48"/>
    <mergeCell ref="A36:D36"/>
    <mergeCell ref="E26:G29"/>
    <mergeCell ref="H29:I29"/>
    <mergeCell ref="E50:G50"/>
    <mergeCell ref="E46:G46"/>
    <mergeCell ref="H46:I46"/>
    <mergeCell ref="H20:I20"/>
    <mergeCell ref="H21:I21"/>
    <mergeCell ref="E18:G21"/>
    <mergeCell ref="E22:G22"/>
    <mergeCell ref="H18:I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G5" sqref="G5"/>
    </sheetView>
  </sheetViews>
  <sheetFormatPr defaultRowHeight="15" x14ac:dyDescent="0.25"/>
  <cols>
    <col min="6" max="6" width="11.85546875" customWidth="1"/>
    <col min="7" max="7" width="13.28515625" customWidth="1"/>
    <col min="8" max="8" width="13.140625" customWidth="1"/>
  </cols>
  <sheetData>
    <row r="1" spans="1:8" x14ac:dyDescent="0.25">
      <c r="A1" s="7" t="s">
        <v>128</v>
      </c>
    </row>
    <row r="3" spans="1:8" x14ac:dyDescent="0.25">
      <c r="A3" s="135" t="s">
        <v>11</v>
      </c>
      <c r="B3" s="135"/>
      <c r="C3" s="135"/>
      <c r="D3" s="135"/>
      <c r="E3" s="5" t="s">
        <v>2</v>
      </c>
      <c r="F3" s="5" t="s">
        <v>8</v>
      </c>
      <c r="G3" s="6" t="s">
        <v>9</v>
      </c>
      <c r="H3" s="6" t="s">
        <v>10</v>
      </c>
    </row>
    <row r="4" spans="1:8" x14ac:dyDescent="0.25">
      <c r="A4" s="136" t="s">
        <v>18</v>
      </c>
      <c r="B4" s="136"/>
      <c r="C4" s="136"/>
      <c r="D4" s="136"/>
      <c r="E4" s="169">
        <f>SUM(F4:H4)</f>
        <v>172</v>
      </c>
      <c r="F4" s="169">
        <v>170</v>
      </c>
      <c r="G4" s="169">
        <v>0</v>
      </c>
      <c r="H4" s="169">
        <v>2</v>
      </c>
    </row>
    <row r="5" spans="1:8" ht="37.5" customHeight="1" x14ac:dyDescent="0.25">
      <c r="A5" s="137" t="s">
        <v>20</v>
      </c>
      <c r="B5" s="137"/>
      <c r="C5" s="137"/>
      <c r="D5" s="137"/>
      <c r="E5" s="1">
        <f>SUM(F5:H5)</f>
        <v>55</v>
      </c>
      <c r="F5" s="1">
        <v>39</v>
      </c>
      <c r="G5" s="1">
        <v>15</v>
      </c>
      <c r="H5" s="1">
        <v>1</v>
      </c>
    </row>
    <row r="6" spans="1:8" x14ac:dyDescent="0.25">
      <c r="A6" s="138" t="s">
        <v>19</v>
      </c>
      <c r="B6" s="138"/>
      <c r="C6" s="138"/>
      <c r="D6" s="138"/>
      <c r="E6" s="1">
        <f t="shared" ref="E6:E7" si="0">SUM(F6:H6)</f>
        <v>12</v>
      </c>
      <c r="F6" s="1">
        <v>6</v>
      </c>
      <c r="G6" s="1">
        <v>6</v>
      </c>
      <c r="H6" s="1">
        <v>0</v>
      </c>
    </row>
    <row r="7" spans="1:8" ht="33.75" customHeight="1" x14ac:dyDescent="0.25">
      <c r="A7" s="139" t="s">
        <v>85</v>
      </c>
      <c r="B7" s="140"/>
      <c r="C7" s="140"/>
      <c r="D7" s="141"/>
      <c r="E7" s="1">
        <f t="shared" si="0"/>
        <v>108</v>
      </c>
      <c r="F7" s="1">
        <v>47</v>
      </c>
      <c r="G7" s="1">
        <v>54</v>
      </c>
      <c r="H7" s="1">
        <v>7</v>
      </c>
    </row>
    <row r="8" spans="1:8" x14ac:dyDescent="0.25">
      <c r="A8" s="131" t="s">
        <v>14</v>
      </c>
      <c r="B8" s="132"/>
      <c r="C8" s="132"/>
      <c r="D8" s="133"/>
      <c r="E8" s="5">
        <f>SUM(E4:E7)</f>
        <v>347</v>
      </c>
      <c r="F8" s="5">
        <f t="shared" ref="F8:H8" si="1">SUM(F4:F7)</f>
        <v>262</v>
      </c>
      <c r="G8" s="5">
        <f t="shared" si="1"/>
        <v>75</v>
      </c>
      <c r="H8" s="5">
        <f t="shared" si="1"/>
        <v>10</v>
      </c>
    </row>
  </sheetData>
  <mergeCells count="6">
    <mergeCell ref="A8:D8"/>
    <mergeCell ref="A3:D3"/>
    <mergeCell ref="A4:D4"/>
    <mergeCell ref="A5:D5"/>
    <mergeCell ref="A6:D6"/>
    <mergeCell ref="A7:D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opLeftCell="E1" workbookViewId="0">
      <selection activeCell="F1" sqref="F1:F1048576"/>
    </sheetView>
  </sheetViews>
  <sheetFormatPr defaultRowHeight="15" x14ac:dyDescent="0.25"/>
  <cols>
    <col min="1" max="1" width="9.140625" style="13"/>
    <col min="2" max="2" width="35.5703125" style="38" customWidth="1"/>
    <col min="3" max="3" width="36.85546875" style="38" customWidth="1"/>
    <col min="4" max="4" width="12.85546875" style="38" customWidth="1"/>
    <col min="5" max="5" width="12.42578125" style="38" customWidth="1"/>
    <col min="6" max="7" width="12.140625" style="38" customWidth="1"/>
    <col min="8" max="8" width="16.28515625" style="13" customWidth="1"/>
    <col min="9" max="9" width="13.28515625" style="13" customWidth="1"/>
    <col min="10" max="10" width="18" style="13" customWidth="1"/>
    <col min="11" max="11" width="18.5703125" style="13" customWidth="1"/>
    <col min="12" max="16384" width="9.140625" style="13"/>
  </cols>
  <sheetData>
    <row r="1" spans="1:11" ht="60" x14ac:dyDescent="0.25">
      <c r="A1" s="9" t="s">
        <v>86</v>
      </c>
      <c r="B1" s="10" t="s">
        <v>87</v>
      </c>
      <c r="C1" s="10" t="s">
        <v>88</v>
      </c>
      <c r="D1" s="10" t="s">
        <v>89</v>
      </c>
      <c r="E1" s="10" t="s">
        <v>90</v>
      </c>
      <c r="F1" s="10" t="s">
        <v>91</v>
      </c>
      <c r="G1" s="11" t="s">
        <v>92</v>
      </c>
      <c r="H1" s="9" t="s">
        <v>93</v>
      </c>
      <c r="I1" s="9" t="s">
        <v>94</v>
      </c>
      <c r="J1" s="12" t="s">
        <v>95</v>
      </c>
      <c r="K1" s="12" t="s">
        <v>96</v>
      </c>
    </row>
    <row r="2" spans="1:11" s="17" customFormat="1" x14ac:dyDescent="0.25">
      <c r="A2" s="14"/>
      <c r="B2" s="142" t="s">
        <v>8</v>
      </c>
      <c r="C2" s="142"/>
      <c r="D2" s="15"/>
      <c r="E2" s="16"/>
      <c r="F2" s="16"/>
      <c r="G2" s="16"/>
      <c r="H2" s="16"/>
      <c r="I2" s="16"/>
      <c r="J2" s="16"/>
      <c r="K2" s="14"/>
    </row>
    <row r="3" spans="1:11" ht="45" x14ac:dyDescent="0.25">
      <c r="A3" s="14">
        <v>1</v>
      </c>
      <c r="B3" s="74" t="s">
        <v>25</v>
      </c>
      <c r="C3" s="74" t="s">
        <v>26</v>
      </c>
      <c r="D3" s="10">
        <v>8</v>
      </c>
      <c r="E3" s="10">
        <v>8</v>
      </c>
      <c r="F3" s="10">
        <v>1</v>
      </c>
      <c r="G3" s="10">
        <f>SUM(H3:I3)</f>
        <v>7</v>
      </c>
      <c r="H3" s="10">
        <v>2</v>
      </c>
      <c r="I3" s="10">
        <v>5</v>
      </c>
      <c r="J3" s="19">
        <f>AVERAGE(H3/E3*100)</f>
        <v>25</v>
      </c>
      <c r="K3" s="20">
        <f>G3/E3*100</f>
        <v>87.5</v>
      </c>
    </row>
    <row r="4" spans="1:11" ht="30" x14ac:dyDescent="0.25">
      <c r="A4" s="14">
        <v>2</v>
      </c>
      <c r="B4" s="74" t="s">
        <v>27</v>
      </c>
      <c r="C4" s="74" t="s">
        <v>28</v>
      </c>
      <c r="D4" s="10">
        <v>9</v>
      </c>
      <c r="E4" s="10">
        <v>9</v>
      </c>
      <c r="F4" s="10">
        <v>1</v>
      </c>
      <c r="G4" s="10">
        <f t="shared" ref="G4:G16" si="0">SUM(H4:I4)</f>
        <v>8</v>
      </c>
      <c r="H4" s="10">
        <v>7</v>
      </c>
      <c r="I4" s="10">
        <v>1</v>
      </c>
      <c r="J4" s="19">
        <f>AVERAGE(H4/E4*100)</f>
        <v>77.777777777777786</v>
      </c>
      <c r="K4" s="20">
        <f>G4/E4*100</f>
        <v>88.888888888888886</v>
      </c>
    </row>
    <row r="5" spans="1:11" x14ac:dyDescent="0.25">
      <c r="A5" s="14">
        <v>3</v>
      </c>
      <c r="B5" s="74" t="s">
        <v>29</v>
      </c>
      <c r="C5" s="74" t="s">
        <v>30</v>
      </c>
      <c r="D5" s="10">
        <v>72</v>
      </c>
      <c r="E5" s="10">
        <v>70</v>
      </c>
      <c r="F5" s="10">
        <v>10</v>
      </c>
      <c r="G5" s="10">
        <f t="shared" si="0"/>
        <v>60</v>
      </c>
      <c r="H5" s="10">
        <v>37</v>
      </c>
      <c r="I5" s="10">
        <v>23</v>
      </c>
      <c r="J5" s="19">
        <f t="shared" ref="J5:J18" si="1">AVERAGE(H5/E5*100)</f>
        <v>52.857142857142861</v>
      </c>
      <c r="K5" s="20">
        <f>G5/E5*100</f>
        <v>85.714285714285708</v>
      </c>
    </row>
    <row r="6" spans="1:11" ht="45" x14ac:dyDescent="0.25">
      <c r="A6" s="14">
        <v>4</v>
      </c>
      <c r="B6" s="82" t="s">
        <v>35</v>
      </c>
      <c r="C6" s="10" t="s">
        <v>145</v>
      </c>
      <c r="D6" s="10">
        <v>5</v>
      </c>
      <c r="E6" s="10">
        <v>5</v>
      </c>
      <c r="F6" s="10">
        <v>3</v>
      </c>
      <c r="G6" s="10">
        <f t="shared" si="0"/>
        <v>2</v>
      </c>
      <c r="H6" s="10">
        <v>2</v>
      </c>
      <c r="I6" s="10">
        <v>0</v>
      </c>
      <c r="J6" s="19"/>
      <c r="K6" s="20"/>
    </row>
    <row r="7" spans="1:11" ht="30" x14ac:dyDescent="0.25">
      <c r="A7" s="14">
        <v>5</v>
      </c>
      <c r="B7" s="74" t="s">
        <v>31</v>
      </c>
      <c r="C7" s="74" t="s">
        <v>32</v>
      </c>
      <c r="D7" s="10">
        <v>29</v>
      </c>
      <c r="E7" s="10">
        <v>28</v>
      </c>
      <c r="F7" s="10">
        <v>1</v>
      </c>
      <c r="G7" s="10">
        <f t="shared" si="0"/>
        <v>27</v>
      </c>
      <c r="H7" s="10">
        <v>20</v>
      </c>
      <c r="I7" s="10">
        <v>7</v>
      </c>
      <c r="J7" s="19">
        <f t="shared" si="1"/>
        <v>71.428571428571431</v>
      </c>
      <c r="K7" s="20">
        <f t="shared" ref="K7:K18" si="2">G7/E7*100</f>
        <v>96.428571428571431</v>
      </c>
    </row>
    <row r="8" spans="1:11" ht="30" x14ac:dyDescent="0.25">
      <c r="A8" s="14">
        <v>6</v>
      </c>
      <c r="B8" s="74" t="s">
        <v>33</v>
      </c>
      <c r="C8" s="74" t="s">
        <v>34</v>
      </c>
      <c r="D8" s="10">
        <v>49</v>
      </c>
      <c r="E8" s="10">
        <v>49</v>
      </c>
      <c r="F8" s="10">
        <v>4</v>
      </c>
      <c r="G8" s="10">
        <f t="shared" si="0"/>
        <v>45</v>
      </c>
      <c r="H8" s="10">
        <v>29</v>
      </c>
      <c r="I8" s="10">
        <v>16</v>
      </c>
      <c r="J8" s="19">
        <f t="shared" si="1"/>
        <v>59.183673469387756</v>
      </c>
      <c r="K8" s="20">
        <f t="shared" si="2"/>
        <v>91.83673469387756</v>
      </c>
    </row>
    <row r="9" spans="1:11" ht="30" x14ac:dyDescent="0.25">
      <c r="A9" s="14">
        <v>7</v>
      </c>
      <c r="B9" s="74" t="s">
        <v>97</v>
      </c>
      <c r="C9" s="74" t="s">
        <v>98</v>
      </c>
      <c r="D9" s="10">
        <v>37</v>
      </c>
      <c r="E9" s="10">
        <v>35</v>
      </c>
      <c r="F9" s="10">
        <v>7</v>
      </c>
      <c r="G9" s="10">
        <f t="shared" si="0"/>
        <v>28</v>
      </c>
      <c r="H9" s="10">
        <v>17</v>
      </c>
      <c r="I9" s="10">
        <v>11</v>
      </c>
      <c r="J9" s="19">
        <f>AVERAGE(H9/E9*100)</f>
        <v>48.571428571428569</v>
      </c>
      <c r="K9" s="20">
        <f t="shared" si="2"/>
        <v>80</v>
      </c>
    </row>
    <row r="10" spans="1:11" s="26" customFormat="1" x14ac:dyDescent="0.25">
      <c r="A10" s="14"/>
      <c r="B10" s="22" t="s">
        <v>99</v>
      </c>
      <c r="C10" s="23"/>
      <c r="D10" s="23">
        <f>SUM(D3:D9)</f>
        <v>209</v>
      </c>
      <c r="E10" s="23">
        <f>SUM(E3:E9)</f>
        <v>204</v>
      </c>
      <c r="F10" s="23">
        <f>SUM(F3:F9)</f>
        <v>27</v>
      </c>
      <c r="G10" s="23">
        <f t="shared" ref="G10:I10" si="3">SUM(G3:G9)</f>
        <v>177</v>
      </c>
      <c r="H10" s="23">
        <f t="shared" si="3"/>
        <v>114</v>
      </c>
      <c r="I10" s="23">
        <f t="shared" si="3"/>
        <v>63</v>
      </c>
      <c r="J10" s="24">
        <f>AVERAGE(H10/E10*100)</f>
        <v>55.882352941176471</v>
      </c>
      <c r="K10" s="25">
        <f t="shared" si="2"/>
        <v>86.764705882352942</v>
      </c>
    </row>
    <row r="11" spans="1:11" x14ac:dyDescent="0.25">
      <c r="A11" s="14"/>
      <c r="B11" s="143" t="s">
        <v>9</v>
      </c>
      <c r="C11" s="144"/>
      <c r="D11" s="27"/>
      <c r="E11" s="28"/>
      <c r="F11" s="28"/>
      <c r="G11" s="18">
        <f t="shared" si="0"/>
        <v>0</v>
      </c>
      <c r="H11" s="20"/>
      <c r="I11" s="20"/>
      <c r="J11" s="19"/>
      <c r="K11" s="20"/>
    </row>
    <row r="12" spans="1:11" ht="30" x14ac:dyDescent="0.25">
      <c r="A12" s="14">
        <v>8</v>
      </c>
      <c r="B12" s="74" t="s">
        <v>40</v>
      </c>
      <c r="C12" s="74" t="s">
        <v>41</v>
      </c>
      <c r="D12" s="10">
        <v>19</v>
      </c>
      <c r="E12" s="10">
        <v>19</v>
      </c>
      <c r="F12" s="18">
        <v>0</v>
      </c>
      <c r="G12" s="18">
        <f t="shared" si="0"/>
        <v>19</v>
      </c>
      <c r="H12" s="10">
        <v>17</v>
      </c>
      <c r="I12" s="10">
        <v>2</v>
      </c>
      <c r="J12" s="19">
        <f t="shared" si="1"/>
        <v>89.473684210526315</v>
      </c>
      <c r="K12" s="20">
        <f t="shared" si="2"/>
        <v>100</v>
      </c>
    </row>
    <row r="13" spans="1:11" s="34" customFormat="1" x14ac:dyDescent="0.25">
      <c r="A13" s="29"/>
      <c r="B13" s="30" t="s">
        <v>100</v>
      </c>
      <c r="C13" s="31"/>
      <c r="D13" s="31">
        <f>SUM(D12)</f>
        <v>19</v>
      </c>
      <c r="E13" s="31">
        <f t="shared" ref="E13:I13" si="4">SUM(E12)</f>
        <v>19</v>
      </c>
      <c r="F13" s="31">
        <f t="shared" si="4"/>
        <v>0</v>
      </c>
      <c r="G13" s="31">
        <f t="shared" si="4"/>
        <v>19</v>
      </c>
      <c r="H13" s="31">
        <f t="shared" si="4"/>
        <v>17</v>
      </c>
      <c r="I13" s="31">
        <f t="shared" si="4"/>
        <v>2</v>
      </c>
      <c r="J13" s="32">
        <f t="shared" si="1"/>
        <v>89.473684210526315</v>
      </c>
      <c r="K13" s="33">
        <f t="shared" si="2"/>
        <v>100</v>
      </c>
    </row>
    <row r="14" spans="1:11" x14ac:dyDescent="0.25">
      <c r="A14" s="14"/>
      <c r="B14" s="143" t="s">
        <v>10</v>
      </c>
      <c r="C14" s="144"/>
      <c r="D14" s="27"/>
      <c r="E14" s="28"/>
      <c r="F14" s="28"/>
      <c r="G14" s="18">
        <f t="shared" si="0"/>
        <v>0</v>
      </c>
      <c r="H14" s="20"/>
      <c r="I14" s="20"/>
      <c r="J14" s="32"/>
      <c r="K14" s="33"/>
    </row>
    <row r="15" spans="1:11" s="88" customFormat="1" ht="30" x14ac:dyDescent="0.25">
      <c r="A15" s="83">
        <v>9</v>
      </c>
      <c r="B15" s="84" t="s">
        <v>101</v>
      </c>
      <c r="C15" s="11" t="s">
        <v>44</v>
      </c>
      <c r="D15" s="11">
        <v>2</v>
      </c>
      <c r="E15" s="85"/>
      <c r="F15" s="85"/>
      <c r="G15" s="85">
        <f t="shared" ref="G15" si="5">SUM(H15:I15)</f>
        <v>0</v>
      </c>
      <c r="H15" s="86"/>
      <c r="I15" s="86"/>
      <c r="J15" s="87" t="e">
        <f t="shared" ref="J15" si="6">AVERAGE(H15/E15*100)</f>
        <v>#DIV/0!</v>
      </c>
      <c r="K15" s="86" t="e">
        <f t="shared" ref="K15" si="7">G15/E15*100</f>
        <v>#DIV/0!</v>
      </c>
    </row>
    <row r="16" spans="1:11" ht="30" x14ac:dyDescent="0.25">
      <c r="A16" s="14">
        <v>10</v>
      </c>
      <c r="B16" s="10" t="s">
        <v>101</v>
      </c>
      <c r="C16" s="10" t="s">
        <v>130</v>
      </c>
      <c r="D16" s="10">
        <v>7</v>
      </c>
      <c r="E16" s="10">
        <v>7</v>
      </c>
      <c r="F16" s="18">
        <v>0</v>
      </c>
      <c r="G16" s="18">
        <f t="shared" si="0"/>
        <v>7</v>
      </c>
      <c r="H16" s="10">
        <v>5</v>
      </c>
      <c r="I16" s="10">
        <v>2</v>
      </c>
      <c r="J16" s="19">
        <f t="shared" si="1"/>
        <v>71.428571428571431</v>
      </c>
      <c r="K16" s="20">
        <f t="shared" si="2"/>
        <v>100</v>
      </c>
    </row>
    <row r="17" spans="1:11" x14ac:dyDescent="0.25">
      <c r="A17" s="35"/>
      <c r="B17" s="62" t="s">
        <v>102</v>
      </c>
      <c r="C17" s="62"/>
      <c r="D17" s="62">
        <f>SUM(D15:D16)</f>
        <v>9</v>
      </c>
      <c r="E17" s="62">
        <f>SUM(E15:E16)</f>
        <v>7</v>
      </c>
      <c r="F17" s="62">
        <f t="shared" ref="F17:I17" si="8">SUM(F15:F16)</f>
        <v>0</v>
      </c>
      <c r="G17" s="62">
        <f t="shared" si="8"/>
        <v>7</v>
      </c>
      <c r="H17" s="62">
        <f t="shared" si="8"/>
        <v>5</v>
      </c>
      <c r="I17" s="62">
        <f t="shared" si="8"/>
        <v>2</v>
      </c>
      <c r="J17" s="63">
        <f t="shared" si="1"/>
        <v>71.428571428571431</v>
      </c>
      <c r="K17" s="64">
        <f t="shared" si="2"/>
        <v>100</v>
      </c>
    </row>
    <row r="18" spans="1:11" x14ac:dyDescent="0.25">
      <c r="A18" s="145" t="s">
        <v>103</v>
      </c>
      <c r="B18" s="146"/>
      <c r="C18" s="147"/>
      <c r="D18" s="36">
        <f>SUM(D10,D13,D17)</f>
        <v>237</v>
      </c>
      <c r="E18" s="36">
        <f>SUM(E10+E13+E16)</f>
        <v>230</v>
      </c>
      <c r="F18" s="36">
        <f>SUM(F10+F13+F16)</f>
        <v>27</v>
      </c>
      <c r="G18" s="36">
        <f>SUM(G10+G13+G16)</f>
        <v>203</v>
      </c>
      <c r="H18" s="36">
        <f>SUM(H10+H13+H16)</f>
        <v>136</v>
      </c>
      <c r="I18" s="36">
        <f>SUM(I10+I13+I16)</f>
        <v>67</v>
      </c>
      <c r="J18" s="37">
        <f t="shared" si="1"/>
        <v>59.130434782608695</v>
      </c>
      <c r="K18" s="36">
        <f t="shared" si="2"/>
        <v>88.260869565217391</v>
      </c>
    </row>
    <row r="20" spans="1:11" x14ac:dyDescent="0.25">
      <c r="E20" s="38">
        <v>231</v>
      </c>
    </row>
  </sheetData>
  <mergeCells count="4">
    <mergeCell ref="B2:C2"/>
    <mergeCell ref="B11:C11"/>
    <mergeCell ref="B14:C14"/>
    <mergeCell ref="A18:C1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opLeftCell="E10" workbookViewId="0">
      <selection activeCell="A10" sqref="A10"/>
    </sheetView>
  </sheetViews>
  <sheetFormatPr defaultRowHeight="15" x14ac:dyDescent="0.25"/>
  <cols>
    <col min="1" max="1" width="9.140625" style="13"/>
    <col min="2" max="2" width="35.5703125" style="38" customWidth="1"/>
    <col min="3" max="3" width="36.85546875" style="38" customWidth="1"/>
    <col min="4" max="4" width="12.85546875" style="38" customWidth="1"/>
    <col min="5" max="5" width="12.42578125" style="38" customWidth="1"/>
    <col min="6" max="7" width="12.140625" style="38" customWidth="1"/>
    <col min="8" max="8" width="16.28515625" style="13" customWidth="1"/>
    <col min="9" max="9" width="13.28515625" style="13" customWidth="1"/>
    <col min="10" max="10" width="18" style="13" customWidth="1"/>
    <col min="11" max="11" width="18.5703125" style="13" customWidth="1"/>
    <col min="12" max="16384" width="9.140625" style="13"/>
  </cols>
  <sheetData>
    <row r="1" spans="1:11" ht="60" x14ac:dyDescent="0.25">
      <c r="A1" s="39" t="s">
        <v>86</v>
      </c>
      <c r="B1" s="10" t="s">
        <v>87</v>
      </c>
      <c r="C1" s="10" t="s">
        <v>88</v>
      </c>
      <c r="D1" s="10" t="s">
        <v>89</v>
      </c>
      <c r="E1" s="10" t="s">
        <v>90</v>
      </c>
      <c r="F1" s="10" t="s">
        <v>91</v>
      </c>
      <c r="G1" s="11" t="s">
        <v>92</v>
      </c>
      <c r="H1" s="39" t="s">
        <v>93</v>
      </c>
      <c r="I1" s="39" t="s">
        <v>94</v>
      </c>
      <c r="J1" s="12" t="s">
        <v>95</v>
      </c>
      <c r="K1" s="12" t="s">
        <v>96</v>
      </c>
    </row>
    <row r="2" spans="1:11" s="17" customFormat="1" x14ac:dyDescent="0.25">
      <c r="A2" s="14"/>
      <c r="B2" s="142" t="s">
        <v>8</v>
      </c>
      <c r="C2" s="142"/>
      <c r="D2" s="15"/>
      <c r="E2" s="16"/>
      <c r="F2" s="16"/>
      <c r="G2" s="16"/>
      <c r="H2" s="16"/>
      <c r="I2" s="16"/>
      <c r="J2" s="16"/>
      <c r="K2" s="14"/>
    </row>
    <row r="3" spans="1:11" s="17" customFormat="1" ht="30" x14ac:dyDescent="0.25">
      <c r="A3" s="14">
        <v>1</v>
      </c>
      <c r="B3" s="10" t="s">
        <v>21</v>
      </c>
      <c r="C3" s="10" t="s">
        <v>24</v>
      </c>
      <c r="D3" s="41">
        <v>10</v>
      </c>
      <c r="E3" s="41">
        <v>10</v>
      </c>
      <c r="F3" s="41">
        <v>3</v>
      </c>
      <c r="G3" s="41">
        <f>SUM(H3:I3)</f>
        <v>7</v>
      </c>
      <c r="H3" s="41">
        <v>4</v>
      </c>
      <c r="I3" s="41">
        <v>3</v>
      </c>
      <c r="J3" s="19">
        <f>AVERAGE(H3/E3*100)</f>
        <v>40</v>
      </c>
      <c r="K3" s="20">
        <f>G3/E3*100</f>
        <v>70</v>
      </c>
    </row>
    <row r="4" spans="1:11" ht="30" x14ac:dyDescent="0.25">
      <c r="A4" s="14">
        <v>2</v>
      </c>
      <c r="B4" s="10" t="s">
        <v>31</v>
      </c>
      <c r="C4" s="10" t="s">
        <v>32</v>
      </c>
      <c r="D4" s="41">
        <v>43</v>
      </c>
      <c r="E4" s="41">
        <v>43</v>
      </c>
      <c r="F4" s="41">
        <v>7</v>
      </c>
      <c r="G4" s="41">
        <f t="shared" ref="G4:G6" si="0">SUM(H4:I4)</f>
        <v>36</v>
      </c>
      <c r="H4" s="41">
        <v>17</v>
      </c>
      <c r="I4" s="41">
        <v>19</v>
      </c>
      <c r="J4" s="19">
        <f t="shared" ref="J4:J12" si="1">AVERAGE(H4/E4*100)</f>
        <v>39.534883720930232</v>
      </c>
      <c r="K4" s="20">
        <f t="shared" ref="K4:K12" si="2">G4/E4*100</f>
        <v>83.720930232558146</v>
      </c>
    </row>
    <row r="5" spans="1:11" ht="30" x14ac:dyDescent="0.25">
      <c r="A5" s="14">
        <v>3</v>
      </c>
      <c r="B5" s="10" t="s">
        <v>33</v>
      </c>
      <c r="C5" s="10" t="s">
        <v>34</v>
      </c>
      <c r="D5" s="41">
        <v>80</v>
      </c>
      <c r="E5" s="41">
        <v>80</v>
      </c>
      <c r="F5" s="41">
        <v>15</v>
      </c>
      <c r="G5" s="41">
        <f t="shared" si="0"/>
        <v>65</v>
      </c>
      <c r="H5" s="41">
        <v>28</v>
      </c>
      <c r="I5" s="41">
        <v>37</v>
      </c>
      <c r="J5" s="19">
        <f t="shared" si="1"/>
        <v>35</v>
      </c>
      <c r="K5" s="20">
        <f t="shared" si="2"/>
        <v>81.25</v>
      </c>
    </row>
    <row r="6" spans="1:11" ht="30" x14ac:dyDescent="0.25">
      <c r="A6" s="14">
        <v>4</v>
      </c>
      <c r="B6" s="10" t="s">
        <v>97</v>
      </c>
      <c r="C6" s="74" t="s">
        <v>39</v>
      </c>
      <c r="D6" s="41">
        <v>21</v>
      </c>
      <c r="E6" s="41">
        <v>19</v>
      </c>
      <c r="F6" s="41">
        <v>2</v>
      </c>
      <c r="G6" s="41">
        <f t="shared" si="0"/>
        <v>17</v>
      </c>
      <c r="H6" s="41">
        <v>3</v>
      </c>
      <c r="I6" s="41">
        <v>14</v>
      </c>
      <c r="J6" s="19">
        <f t="shared" si="1"/>
        <v>15.789473684210526</v>
      </c>
      <c r="K6" s="20">
        <f t="shared" si="2"/>
        <v>89.473684210526315</v>
      </c>
    </row>
    <row r="7" spans="1:11" ht="30" x14ac:dyDescent="0.25">
      <c r="A7" s="14">
        <v>5</v>
      </c>
      <c r="B7" s="10" t="s">
        <v>97</v>
      </c>
      <c r="C7" s="74" t="s">
        <v>98</v>
      </c>
      <c r="D7" s="41">
        <v>31</v>
      </c>
      <c r="E7" s="41">
        <v>30</v>
      </c>
      <c r="F7" s="41">
        <v>5</v>
      </c>
      <c r="G7" s="41">
        <f>SUM(H7:I7)</f>
        <v>26</v>
      </c>
      <c r="H7" s="41">
        <v>17</v>
      </c>
      <c r="I7" s="41">
        <v>9</v>
      </c>
      <c r="J7" s="19">
        <f>AVERAGE(H7/E7*100)</f>
        <v>56.666666666666664</v>
      </c>
      <c r="K7" s="20">
        <f>G7/E7*100</f>
        <v>86.666666666666671</v>
      </c>
    </row>
    <row r="8" spans="1:11" s="26" customFormat="1" x14ac:dyDescent="0.25">
      <c r="A8" s="21"/>
      <c r="B8" s="22" t="s">
        <v>99</v>
      </c>
      <c r="C8" s="23"/>
      <c r="D8" s="23">
        <f t="shared" ref="D8:I8" si="3">SUM(D3:D7)</f>
        <v>185</v>
      </c>
      <c r="E8" s="23">
        <f t="shared" si="3"/>
        <v>182</v>
      </c>
      <c r="F8" s="23">
        <f t="shared" si="3"/>
        <v>32</v>
      </c>
      <c r="G8" s="23">
        <f t="shared" si="3"/>
        <v>151</v>
      </c>
      <c r="H8" s="23">
        <f t="shared" si="3"/>
        <v>69</v>
      </c>
      <c r="I8" s="23">
        <f t="shared" si="3"/>
        <v>82</v>
      </c>
      <c r="J8" s="24">
        <f>AVERAGE(H8/E8*100)</f>
        <v>37.912087912087912</v>
      </c>
      <c r="K8" s="25">
        <f t="shared" si="2"/>
        <v>82.967032967032978</v>
      </c>
    </row>
    <row r="9" spans="1:11" x14ac:dyDescent="0.25">
      <c r="A9" s="14"/>
      <c r="B9" s="143" t="s">
        <v>10</v>
      </c>
      <c r="C9" s="144"/>
      <c r="D9" s="27"/>
      <c r="E9" s="28"/>
      <c r="F9" s="28"/>
      <c r="G9" s="23"/>
      <c r="H9" s="20"/>
      <c r="I9" s="20"/>
      <c r="J9" s="20"/>
      <c r="K9" s="20"/>
    </row>
    <row r="10" spans="1:11" ht="30" x14ac:dyDescent="0.25">
      <c r="A10" s="14">
        <v>6</v>
      </c>
      <c r="B10" s="89" t="s">
        <v>146</v>
      </c>
      <c r="C10" s="89" t="s">
        <v>45</v>
      </c>
      <c r="D10" s="41">
        <v>4</v>
      </c>
      <c r="E10" s="41">
        <v>4</v>
      </c>
      <c r="F10" s="41">
        <v>0</v>
      </c>
      <c r="G10" s="23">
        <f>SUM(H10:I10)</f>
        <v>4</v>
      </c>
      <c r="H10" s="41">
        <v>4</v>
      </c>
      <c r="I10" s="41">
        <v>0</v>
      </c>
      <c r="J10" s="19">
        <f t="shared" si="1"/>
        <v>100</v>
      </c>
      <c r="K10" s="20">
        <f t="shared" si="2"/>
        <v>100</v>
      </c>
    </row>
    <row r="11" spans="1:11" x14ac:dyDescent="0.25">
      <c r="A11" s="35"/>
      <c r="B11" s="62" t="s">
        <v>102</v>
      </c>
      <c r="C11" s="62"/>
      <c r="D11" s="62">
        <f>SUM(D10:D10)</f>
        <v>4</v>
      </c>
      <c r="E11" s="62">
        <f>SUM(E10:E10)</f>
        <v>4</v>
      </c>
      <c r="F11" s="62">
        <f>SUM(F10:F10)</f>
        <v>0</v>
      </c>
      <c r="G11" s="23">
        <f>SUM(G10)</f>
        <v>4</v>
      </c>
      <c r="H11" s="23">
        <f t="shared" ref="H11:I11" si="4">SUM(H10)</f>
        <v>4</v>
      </c>
      <c r="I11" s="23">
        <f t="shared" si="4"/>
        <v>0</v>
      </c>
      <c r="J11" s="37">
        <f t="shared" si="1"/>
        <v>100</v>
      </c>
      <c r="K11" s="36">
        <f t="shared" si="2"/>
        <v>100</v>
      </c>
    </row>
    <row r="12" spans="1:11" x14ac:dyDescent="0.25">
      <c r="A12" s="145" t="s">
        <v>103</v>
      </c>
      <c r="B12" s="146"/>
      <c r="C12" s="147"/>
      <c r="D12" s="36">
        <f>SUM(D8,D11)</f>
        <v>189</v>
      </c>
      <c r="E12" s="36">
        <f t="shared" ref="E12:F12" si="5">SUM(E8,E11)</f>
        <v>186</v>
      </c>
      <c r="F12" s="36">
        <f t="shared" si="5"/>
        <v>32</v>
      </c>
      <c r="G12" s="36">
        <f>SUM(G8,G10)</f>
        <v>155</v>
      </c>
      <c r="H12" s="36">
        <f>SUM(H8,H10)</f>
        <v>73</v>
      </c>
      <c r="I12" s="36">
        <f>SUM(I8,I10)</f>
        <v>82</v>
      </c>
      <c r="J12" s="37">
        <f t="shared" si="1"/>
        <v>39.247311827956985</v>
      </c>
      <c r="K12" s="36">
        <f t="shared" si="2"/>
        <v>83.333333333333343</v>
      </c>
    </row>
    <row r="14" spans="1:11" x14ac:dyDescent="0.25">
      <c r="E14" s="38">
        <v>231</v>
      </c>
    </row>
  </sheetData>
  <mergeCells count="3">
    <mergeCell ref="B2:C2"/>
    <mergeCell ref="B9:C9"/>
    <mergeCell ref="A12:C12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opLeftCell="E7" workbookViewId="0">
      <selection activeCell="J23" sqref="J23"/>
    </sheetView>
  </sheetViews>
  <sheetFormatPr defaultRowHeight="15" x14ac:dyDescent="0.25"/>
  <cols>
    <col min="1" max="1" width="9.140625" style="13"/>
    <col min="2" max="2" width="35.5703125" style="38" customWidth="1"/>
    <col min="3" max="3" width="32" style="38" customWidth="1"/>
    <col min="4" max="4" width="11.140625" style="38" customWidth="1"/>
    <col min="5" max="5" width="13.140625" style="13" customWidth="1"/>
    <col min="6" max="6" width="14.5703125" style="13" customWidth="1"/>
    <col min="7" max="7" width="13.85546875" style="13" customWidth="1"/>
    <col min="8" max="8" width="17" style="13" customWidth="1"/>
    <col min="9" max="9" width="15.140625" style="13" customWidth="1"/>
    <col min="10" max="10" width="13.7109375" style="13" customWidth="1"/>
    <col min="11" max="11" width="14.85546875" style="13" customWidth="1"/>
    <col min="12" max="16384" width="9.140625" style="13"/>
  </cols>
  <sheetData>
    <row r="1" spans="1:11" ht="68.25" customHeight="1" x14ac:dyDescent="0.25">
      <c r="A1" s="39" t="s">
        <v>86</v>
      </c>
      <c r="B1" s="10" t="s">
        <v>87</v>
      </c>
      <c r="C1" s="10" t="s">
        <v>88</v>
      </c>
      <c r="D1" s="10" t="s">
        <v>89</v>
      </c>
      <c r="E1" s="39" t="s">
        <v>90</v>
      </c>
      <c r="F1" s="39" t="s">
        <v>91</v>
      </c>
      <c r="G1" s="12" t="s">
        <v>92</v>
      </c>
      <c r="H1" s="39" t="s">
        <v>104</v>
      </c>
      <c r="I1" s="39" t="s">
        <v>94</v>
      </c>
      <c r="J1" s="12" t="s">
        <v>95</v>
      </c>
      <c r="K1" s="12" t="s">
        <v>96</v>
      </c>
    </row>
    <row r="2" spans="1:11" x14ac:dyDescent="0.25">
      <c r="A2" s="39"/>
      <c r="B2" s="142" t="s">
        <v>8</v>
      </c>
      <c r="C2" s="148"/>
      <c r="D2" s="39"/>
      <c r="E2" s="39"/>
      <c r="F2" s="39"/>
      <c r="G2" s="39"/>
      <c r="H2" s="39"/>
      <c r="I2" s="39"/>
      <c r="J2" s="39"/>
      <c r="K2" s="39"/>
    </row>
    <row r="3" spans="1:11" ht="45" x14ac:dyDescent="0.25">
      <c r="A3" s="40">
        <v>1</v>
      </c>
      <c r="B3" s="41" t="s">
        <v>31</v>
      </c>
      <c r="C3" s="75" t="s">
        <v>105</v>
      </c>
      <c r="D3" s="41">
        <v>43</v>
      </c>
      <c r="E3" s="42">
        <v>43</v>
      </c>
      <c r="F3" s="42">
        <v>0</v>
      </c>
      <c r="G3" s="42">
        <f>SUM(H3:I3)</f>
        <v>42</v>
      </c>
      <c r="H3" s="42">
        <v>42</v>
      </c>
      <c r="I3" s="42">
        <v>0</v>
      </c>
      <c r="J3" s="43">
        <f>AVERAGE(H3/E3*100)</f>
        <v>97.674418604651152</v>
      </c>
      <c r="K3" s="43">
        <f>G3/E3*100</f>
        <v>97.674418604651152</v>
      </c>
    </row>
    <row r="4" spans="1:11" ht="45" x14ac:dyDescent="0.25">
      <c r="A4" s="40">
        <v>2</v>
      </c>
      <c r="B4" s="10" t="s">
        <v>31</v>
      </c>
      <c r="C4" s="10" t="s">
        <v>106</v>
      </c>
      <c r="D4" s="10">
        <v>58</v>
      </c>
      <c r="E4" s="40">
        <v>58</v>
      </c>
      <c r="F4" s="40">
        <v>0</v>
      </c>
      <c r="G4" s="42">
        <f t="shared" ref="G4:G16" si="0">SUM(H4:I4)</f>
        <v>56</v>
      </c>
      <c r="H4" s="40">
        <v>42</v>
      </c>
      <c r="I4" s="40">
        <v>14</v>
      </c>
      <c r="J4" s="20">
        <f t="shared" ref="J4:J16" si="1">AVERAGE(H4/E4*100)</f>
        <v>72.41379310344827</v>
      </c>
      <c r="K4" s="20">
        <f t="shared" ref="K4:K16" si="2">G4/E4*100</f>
        <v>96.551724137931032</v>
      </c>
    </row>
    <row r="5" spans="1:11" ht="45" x14ac:dyDescent="0.25">
      <c r="A5" s="40">
        <v>3</v>
      </c>
      <c r="B5" s="74" t="s">
        <v>135</v>
      </c>
      <c r="C5" s="74" t="s">
        <v>108</v>
      </c>
      <c r="D5" s="10">
        <v>80</v>
      </c>
      <c r="E5" s="40">
        <v>80</v>
      </c>
      <c r="F5" s="40">
        <v>3</v>
      </c>
      <c r="G5" s="42">
        <f t="shared" si="0"/>
        <v>77</v>
      </c>
      <c r="H5" s="40">
        <v>59</v>
      </c>
      <c r="I5" s="40">
        <v>18</v>
      </c>
      <c r="J5" s="20">
        <f t="shared" si="1"/>
        <v>73.75</v>
      </c>
      <c r="K5" s="20">
        <f t="shared" si="2"/>
        <v>96.25</v>
      </c>
    </row>
    <row r="6" spans="1:11" ht="30" x14ac:dyDescent="0.25">
      <c r="A6" s="40">
        <v>4</v>
      </c>
      <c r="B6" s="74" t="s">
        <v>109</v>
      </c>
      <c r="C6" s="74" t="s">
        <v>47</v>
      </c>
      <c r="D6" s="10">
        <v>7</v>
      </c>
      <c r="E6" s="40">
        <v>7</v>
      </c>
      <c r="F6" s="40">
        <v>0</v>
      </c>
      <c r="G6" s="42">
        <f t="shared" si="0"/>
        <v>7</v>
      </c>
      <c r="H6" s="40">
        <v>4</v>
      </c>
      <c r="I6" s="40">
        <v>3</v>
      </c>
      <c r="J6" s="20">
        <f t="shared" si="1"/>
        <v>57.142857142857139</v>
      </c>
      <c r="K6" s="20">
        <f t="shared" si="2"/>
        <v>100</v>
      </c>
    </row>
    <row r="7" spans="1:11" ht="30" x14ac:dyDescent="0.25">
      <c r="A7" s="40">
        <v>5</v>
      </c>
      <c r="B7" s="10" t="s">
        <v>109</v>
      </c>
      <c r="C7" s="74" t="s">
        <v>48</v>
      </c>
      <c r="D7" s="10">
        <v>7</v>
      </c>
      <c r="E7" s="40">
        <v>6</v>
      </c>
      <c r="F7" s="40">
        <v>1</v>
      </c>
      <c r="G7" s="42">
        <f t="shared" si="0"/>
        <v>5</v>
      </c>
      <c r="H7" s="40">
        <v>3</v>
      </c>
      <c r="I7" s="40">
        <v>2</v>
      </c>
      <c r="J7" s="20">
        <f t="shared" si="1"/>
        <v>50</v>
      </c>
      <c r="K7" s="20">
        <f t="shared" si="2"/>
        <v>83.333333333333343</v>
      </c>
    </row>
    <row r="8" spans="1:11" ht="30" x14ac:dyDescent="0.25">
      <c r="A8" s="40">
        <v>6</v>
      </c>
      <c r="B8" s="10" t="s">
        <v>60</v>
      </c>
      <c r="C8" s="10" t="s">
        <v>62</v>
      </c>
      <c r="D8" s="10">
        <v>36</v>
      </c>
      <c r="E8" s="40">
        <v>36</v>
      </c>
      <c r="F8" s="40">
        <v>3</v>
      </c>
      <c r="G8" s="42">
        <f t="shared" si="0"/>
        <v>33</v>
      </c>
      <c r="H8" s="40">
        <v>13</v>
      </c>
      <c r="I8" s="40">
        <v>20</v>
      </c>
      <c r="J8" s="20">
        <f t="shared" si="1"/>
        <v>36.111111111111107</v>
      </c>
      <c r="K8" s="20">
        <f t="shared" si="2"/>
        <v>91.666666666666657</v>
      </c>
    </row>
    <row r="9" spans="1:11" x14ac:dyDescent="0.25">
      <c r="A9" s="40"/>
      <c r="B9" s="44" t="s">
        <v>99</v>
      </c>
      <c r="C9" s="45"/>
      <c r="D9" s="44">
        <f>SUM(D3:D8)</f>
        <v>231</v>
      </c>
      <c r="E9" s="44">
        <f>SUM(E3:E8)</f>
        <v>230</v>
      </c>
      <c r="F9" s="44">
        <f>SUM(F3:F8)</f>
        <v>7</v>
      </c>
      <c r="G9" s="67">
        <f t="shared" si="0"/>
        <v>220</v>
      </c>
      <c r="H9" s="44">
        <f>SUM(H3:H8)</f>
        <v>163</v>
      </c>
      <c r="I9" s="44">
        <f>SUM(I3:I8)</f>
        <v>57</v>
      </c>
      <c r="J9" s="46">
        <f t="shared" si="1"/>
        <v>70.869565217391312</v>
      </c>
      <c r="K9" s="46">
        <f t="shared" si="2"/>
        <v>95.652173913043484</v>
      </c>
    </row>
    <row r="10" spans="1:11" x14ac:dyDescent="0.25">
      <c r="A10" s="40"/>
      <c r="B10" s="142" t="s">
        <v>9</v>
      </c>
      <c r="C10" s="142"/>
      <c r="D10" s="15"/>
      <c r="E10" s="47"/>
      <c r="F10" s="40"/>
      <c r="G10" s="42">
        <f t="shared" si="0"/>
        <v>0</v>
      </c>
      <c r="H10" s="40"/>
      <c r="I10" s="40"/>
      <c r="J10" s="20"/>
      <c r="K10" s="20"/>
    </row>
    <row r="11" spans="1:11" ht="45" x14ac:dyDescent="0.25">
      <c r="A11" s="40">
        <v>7</v>
      </c>
      <c r="B11" s="74" t="s">
        <v>110</v>
      </c>
      <c r="C11" s="10" t="s">
        <v>111</v>
      </c>
      <c r="D11" s="10">
        <v>94</v>
      </c>
      <c r="E11" s="47">
        <v>93</v>
      </c>
      <c r="F11" s="40">
        <v>8</v>
      </c>
      <c r="G11" s="42">
        <f t="shared" si="0"/>
        <v>37</v>
      </c>
      <c r="H11" s="40">
        <v>26</v>
      </c>
      <c r="I11" s="40">
        <v>11</v>
      </c>
      <c r="J11" s="20">
        <f t="shared" ref="J11:J12" si="3">AVERAGE(H11/E11*100)</f>
        <v>27.956989247311824</v>
      </c>
      <c r="K11" s="20">
        <f t="shared" ref="K11:K12" si="4">G11/E11*100</f>
        <v>39.784946236559136</v>
      </c>
    </row>
    <row r="12" spans="1:11" x14ac:dyDescent="0.25">
      <c r="A12" s="40"/>
      <c r="B12" s="48" t="s">
        <v>100</v>
      </c>
      <c r="C12" s="49"/>
      <c r="D12" s="48">
        <f>SUM(D11)</f>
        <v>94</v>
      </c>
      <c r="E12" s="48">
        <f t="shared" ref="E12:I12" si="5">SUM(E11)</f>
        <v>93</v>
      </c>
      <c r="F12" s="48">
        <f t="shared" si="5"/>
        <v>8</v>
      </c>
      <c r="G12" s="68">
        <f t="shared" si="0"/>
        <v>37</v>
      </c>
      <c r="H12" s="48">
        <f t="shared" si="5"/>
        <v>26</v>
      </c>
      <c r="I12" s="48">
        <f t="shared" si="5"/>
        <v>11</v>
      </c>
      <c r="J12" s="33">
        <f t="shared" si="3"/>
        <v>27.956989247311824</v>
      </c>
      <c r="K12" s="33">
        <f t="shared" si="4"/>
        <v>39.784946236559136</v>
      </c>
    </row>
    <row r="13" spans="1:11" x14ac:dyDescent="0.25">
      <c r="A13" s="40"/>
      <c r="B13" s="142" t="s">
        <v>10</v>
      </c>
      <c r="C13" s="142"/>
      <c r="D13" s="15"/>
      <c r="E13" s="40"/>
      <c r="F13" s="40"/>
      <c r="G13" s="42">
        <f t="shared" si="0"/>
        <v>0</v>
      </c>
      <c r="H13" s="40"/>
      <c r="I13" s="40"/>
      <c r="J13" s="20"/>
      <c r="K13" s="20"/>
    </row>
    <row r="14" spans="1:11" ht="30" x14ac:dyDescent="0.25">
      <c r="A14" s="40">
        <v>8</v>
      </c>
      <c r="B14" s="41" t="s">
        <v>43</v>
      </c>
      <c r="C14" s="41" t="s">
        <v>83</v>
      </c>
      <c r="D14" s="41">
        <v>10</v>
      </c>
      <c r="E14" s="42">
        <v>10</v>
      </c>
      <c r="F14" s="42">
        <v>4</v>
      </c>
      <c r="G14" s="42">
        <f t="shared" si="0"/>
        <v>3</v>
      </c>
      <c r="H14" s="42">
        <v>3</v>
      </c>
      <c r="I14" s="42">
        <v>0</v>
      </c>
      <c r="J14" s="43">
        <f t="shared" si="1"/>
        <v>30</v>
      </c>
      <c r="K14" s="43">
        <f t="shared" si="2"/>
        <v>30</v>
      </c>
    </row>
    <row r="15" spans="1:11" x14ac:dyDescent="0.25">
      <c r="A15" s="47"/>
      <c r="B15" s="65" t="s">
        <v>102</v>
      </c>
      <c r="C15" s="65"/>
      <c r="D15" s="65">
        <f>SUM(D14)</f>
        <v>10</v>
      </c>
      <c r="E15" s="65">
        <f t="shared" ref="E15:F15" si="6">SUM(E14)</f>
        <v>10</v>
      </c>
      <c r="F15" s="65">
        <f t="shared" si="6"/>
        <v>4</v>
      </c>
      <c r="G15" s="66">
        <f>SUM(H15:I15)</f>
        <v>3</v>
      </c>
      <c r="H15" s="65">
        <f>SUM(H14)</f>
        <v>3</v>
      </c>
      <c r="I15" s="65">
        <f>SUM(I14)</f>
        <v>0</v>
      </c>
      <c r="J15" s="64">
        <f t="shared" si="1"/>
        <v>30</v>
      </c>
      <c r="K15" s="64">
        <f t="shared" si="2"/>
        <v>30</v>
      </c>
    </row>
    <row r="16" spans="1:11" x14ac:dyDescent="0.25">
      <c r="A16" s="149" t="s">
        <v>103</v>
      </c>
      <c r="B16" s="150"/>
      <c r="C16" s="151"/>
      <c r="D16" s="50">
        <f>SUM(D9+D12+D15)</f>
        <v>335</v>
      </c>
      <c r="E16" s="50">
        <f>SUM(E9+E12+E15)</f>
        <v>333</v>
      </c>
      <c r="F16" s="50">
        <f>SUM(F9+F12+F15)</f>
        <v>19</v>
      </c>
      <c r="G16" s="42">
        <f t="shared" si="0"/>
        <v>260</v>
      </c>
      <c r="H16" s="50">
        <f>SUM(H9+H12+H15)</f>
        <v>192</v>
      </c>
      <c r="I16" s="50">
        <f>SUM(I9+I12+I15)</f>
        <v>68</v>
      </c>
      <c r="J16" s="20">
        <f t="shared" si="1"/>
        <v>57.657657657657658</v>
      </c>
      <c r="K16" s="20">
        <f t="shared" si="2"/>
        <v>78.078078078078079</v>
      </c>
    </row>
    <row r="17" spans="5:5" x14ac:dyDescent="0.25">
      <c r="E17" s="51"/>
    </row>
  </sheetData>
  <mergeCells count="4">
    <mergeCell ref="B2:C2"/>
    <mergeCell ref="B10:C10"/>
    <mergeCell ref="B13:C13"/>
    <mergeCell ref="A16:C16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opLeftCell="E7" workbookViewId="0">
      <selection activeCell="C20" sqref="C20"/>
    </sheetView>
  </sheetViews>
  <sheetFormatPr defaultRowHeight="15" x14ac:dyDescent="0.25"/>
  <cols>
    <col min="1" max="1" width="9.140625" style="13"/>
    <col min="2" max="2" width="35.5703125" style="38" customWidth="1"/>
    <col min="3" max="3" width="32" style="38" customWidth="1"/>
    <col min="4" max="4" width="11.140625" style="38" customWidth="1"/>
    <col min="5" max="5" width="13.140625" style="13" customWidth="1"/>
    <col min="6" max="6" width="14.5703125" style="13" customWidth="1"/>
    <col min="7" max="7" width="13.85546875" style="13" customWidth="1"/>
    <col min="8" max="8" width="17" style="13" customWidth="1"/>
    <col min="9" max="9" width="15.140625" style="13" customWidth="1"/>
    <col min="10" max="10" width="13.7109375" style="13" customWidth="1"/>
    <col min="11" max="11" width="14.85546875" style="13" customWidth="1"/>
    <col min="12" max="16384" width="9.140625" style="13"/>
  </cols>
  <sheetData>
    <row r="1" spans="1:11" ht="68.25" customHeight="1" x14ac:dyDescent="0.25">
      <c r="A1" s="9" t="s">
        <v>86</v>
      </c>
      <c r="B1" s="10" t="s">
        <v>87</v>
      </c>
      <c r="C1" s="10" t="s">
        <v>88</v>
      </c>
      <c r="D1" s="10" t="s">
        <v>89</v>
      </c>
      <c r="E1" s="9" t="s">
        <v>90</v>
      </c>
      <c r="F1" s="9" t="s">
        <v>91</v>
      </c>
      <c r="G1" s="12" t="s">
        <v>92</v>
      </c>
      <c r="H1" s="9" t="s">
        <v>104</v>
      </c>
      <c r="I1" s="9" t="s">
        <v>94</v>
      </c>
      <c r="J1" s="12" t="s">
        <v>95</v>
      </c>
      <c r="K1" s="12" t="s">
        <v>96</v>
      </c>
    </row>
    <row r="2" spans="1:11" x14ac:dyDescent="0.25">
      <c r="A2" s="9"/>
      <c r="B2" s="142" t="s">
        <v>8</v>
      </c>
      <c r="C2" s="148"/>
      <c r="D2" s="9"/>
      <c r="E2" s="9"/>
      <c r="F2" s="9"/>
      <c r="G2" s="9"/>
      <c r="H2" s="9"/>
      <c r="I2" s="9"/>
      <c r="J2" s="9"/>
      <c r="K2" s="9"/>
    </row>
    <row r="3" spans="1:11" ht="45" x14ac:dyDescent="0.25">
      <c r="A3" s="40">
        <v>1</v>
      </c>
      <c r="B3" s="41" t="s">
        <v>31</v>
      </c>
      <c r="C3" s="41" t="s">
        <v>105</v>
      </c>
      <c r="D3" s="41">
        <v>40</v>
      </c>
      <c r="E3" s="42">
        <v>40</v>
      </c>
      <c r="F3" s="42">
        <v>2</v>
      </c>
      <c r="G3" s="42">
        <f>SUM(H3:I3)</f>
        <v>30</v>
      </c>
      <c r="H3" s="42">
        <v>23</v>
      </c>
      <c r="I3" s="42">
        <v>7</v>
      </c>
      <c r="J3" s="43">
        <f>AVERAGE(H3/E3*100)</f>
        <v>57.499999999999993</v>
      </c>
      <c r="K3" s="43">
        <f>G3/E3*100</f>
        <v>75</v>
      </c>
    </row>
    <row r="4" spans="1:11" ht="45" x14ac:dyDescent="0.25">
      <c r="A4" s="40">
        <v>2</v>
      </c>
      <c r="B4" s="10" t="s">
        <v>31</v>
      </c>
      <c r="C4" s="10" t="s">
        <v>106</v>
      </c>
      <c r="D4" s="10">
        <v>55</v>
      </c>
      <c r="E4" s="40">
        <v>55</v>
      </c>
      <c r="F4" s="40">
        <v>5</v>
      </c>
      <c r="G4" s="42">
        <f t="shared" ref="G4:G16" si="0">SUM(H4:I4)</f>
        <v>39</v>
      </c>
      <c r="H4" s="40">
        <v>36</v>
      </c>
      <c r="I4" s="40">
        <v>3</v>
      </c>
      <c r="J4" s="20">
        <f t="shared" ref="J4:J16" si="1">AVERAGE(H4/E4*100)</f>
        <v>65.454545454545453</v>
      </c>
      <c r="K4" s="20">
        <f t="shared" ref="K4:K16" si="2">G4/E4*100</f>
        <v>70.909090909090907</v>
      </c>
    </row>
    <row r="5" spans="1:11" ht="45" x14ac:dyDescent="0.25">
      <c r="A5" s="40">
        <v>3</v>
      </c>
      <c r="B5" s="10" t="s">
        <v>107</v>
      </c>
      <c r="C5" s="10" t="s">
        <v>108</v>
      </c>
      <c r="D5" s="10">
        <v>108</v>
      </c>
      <c r="E5" s="40">
        <v>107</v>
      </c>
      <c r="F5" s="40">
        <v>5</v>
      </c>
      <c r="G5" s="42">
        <f t="shared" si="0"/>
        <v>78</v>
      </c>
      <c r="H5" s="40">
        <v>75</v>
      </c>
      <c r="I5" s="40">
        <v>3</v>
      </c>
      <c r="J5" s="20">
        <f t="shared" si="1"/>
        <v>70.09345794392523</v>
      </c>
      <c r="K5" s="20">
        <f t="shared" si="2"/>
        <v>72.89719626168224</v>
      </c>
    </row>
    <row r="6" spans="1:11" ht="45" x14ac:dyDescent="0.25">
      <c r="A6" s="40"/>
      <c r="B6" s="10" t="s">
        <v>132</v>
      </c>
      <c r="C6" s="10" t="s">
        <v>133</v>
      </c>
      <c r="D6" s="10">
        <v>5</v>
      </c>
      <c r="E6" s="40">
        <v>5</v>
      </c>
      <c r="F6" s="40">
        <v>0</v>
      </c>
      <c r="G6" s="42">
        <f t="shared" si="0"/>
        <v>5</v>
      </c>
      <c r="H6" s="40">
        <v>4</v>
      </c>
      <c r="I6" s="40">
        <v>1</v>
      </c>
      <c r="J6" s="20">
        <f t="shared" si="1"/>
        <v>80</v>
      </c>
      <c r="K6" s="20">
        <f t="shared" si="2"/>
        <v>100</v>
      </c>
    </row>
    <row r="7" spans="1:11" ht="30" x14ac:dyDescent="0.25">
      <c r="A7" s="40">
        <v>4</v>
      </c>
      <c r="B7" s="10" t="s">
        <v>109</v>
      </c>
      <c r="C7" s="10" t="s">
        <v>47</v>
      </c>
      <c r="D7" s="10">
        <v>15</v>
      </c>
      <c r="E7" s="40">
        <v>15</v>
      </c>
      <c r="F7" s="40">
        <v>2</v>
      </c>
      <c r="G7" s="42">
        <f t="shared" si="0"/>
        <v>11</v>
      </c>
      <c r="H7" s="40">
        <v>10</v>
      </c>
      <c r="I7" s="40">
        <v>1</v>
      </c>
      <c r="J7" s="20">
        <f t="shared" si="1"/>
        <v>66.666666666666657</v>
      </c>
      <c r="K7" s="20">
        <f t="shared" si="2"/>
        <v>73.333333333333329</v>
      </c>
    </row>
    <row r="8" spans="1:11" ht="30" x14ac:dyDescent="0.25">
      <c r="A8" s="40">
        <v>5</v>
      </c>
      <c r="B8" s="10" t="s">
        <v>109</v>
      </c>
      <c r="C8" s="10" t="s">
        <v>48</v>
      </c>
      <c r="D8" s="10">
        <v>3</v>
      </c>
      <c r="E8" s="40">
        <v>3</v>
      </c>
      <c r="F8" s="40">
        <v>0</v>
      </c>
      <c r="G8" s="42">
        <f t="shared" si="0"/>
        <v>3</v>
      </c>
      <c r="H8" s="40">
        <v>3</v>
      </c>
      <c r="I8" s="40">
        <v>0</v>
      </c>
      <c r="J8" s="20">
        <f t="shared" si="1"/>
        <v>100</v>
      </c>
      <c r="K8" s="20">
        <f t="shared" si="2"/>
        <v>100</v>
      </c>
    </row>
    <row r="9" spans="1:11" x14ac:dyDescent="0.25">
      <c r="A9" s="40"/>
      <c r="B9" s="44" t="s">
        <v>99</v>
      </c>
      <c r="C9" s="45"/>
      <c r="D9" s="44">
        <f>SUM(D3:D8)</f>
        <v>226</v>
      </c>
      <c r="E9" s="44">
        <f>SUM(E3:E8)</f>
        <v>225</v>
      </c>
      <c r="F9" s="44">
        <f>SUM(F3:F8)</f>
        <v>14</v>
      </c>
      <c r="G9" s="67">
        <f t="shared" si="0"/>
        <v>166</v>
      </c>
      <c r="H9" s="44">
        <f>SUM(H3:H8)</f>
        <v>151</v>
      </c>
      <c r="I9" s="44">
        <f>SUM(I3:I8)</f>
        <v>15</v>
      </c>
      <c r="J9" s="46">
        <f t="shared" si="1"/>
        <v>67.111111111111114</v>
      </c>
      <c r="K9" s="46">
        <f t="shared" si="2"/>
        <v>73.777777777777771</v>
      </c>
    </row>
    <row r="10" spans="1:11" x14ac:dyDescent="0.25">
      <c r="A10" s="40"/>
      <c r="B10" s="142" t="s">
        <v>9</v>
      </c>
      <c r="C10" s="142"/>
      <c r="D10" s="15"/>
      <c r="E10" s="47"/>
      <c r="F10" s="40"/>
      <c r="G10" s="42">
        <f t="shared" si="0"/>
        <v>0</v>
      </c>
      <c r="H10" s="40"/>
      <c r="I10" s="40"/>
      <c r="J10" s="20"/>
      <c r="K10" s="20"/>
    </row>
    <row r="11" spans="1:11" ht="45" x14ac:dyDescent="0.25">
      <c r="A11" s="40">
        <v>7</v>
      </c>
      <c r="B11" s="10" t="s">
        <v>110</v>
      </c>
      <c r="C11" s="10" t="s">
        <v>111</v>
      </c>
      <c r="D11" s="97">
        <v>23</v>
      </c>
      <c r="E11" s="97">
        <v>22</v>
      </c>
      <c r="F11" s="98">
        <v>1</v>
      </c>
      <c r="G11" s="42">
        <f t="shared" si="0"/>
        <v>15</v>
      </c>
      <c r="H11" s="40">
        <v>12</v>
      </c>
      <c r="I11" s="40">
        <v>3</v>
      </c>
      <c r="J11" s="20">
        <f t="shared" ref="J11:J12" si="3">AVERAGE(H11/E11*100)</f>
        <v>54.54545454545454</v>
      </c>
      <c r="K11" s="20">
        <f t="shared" ref="K11:K12" si="4">G11/E11*100</f>
        <v>68.181818181818173</v>
      </c>
    </row>
    <row r="12" spans="1:11" x14ac:dyDescent="0.25">
      <c r="A12" s="40"/>
      <c r="B12" s="48" t="s">
        <v>100</v>
      </c>
      <c r="C12" s="49"/>
      <c r="D12" s="48">
        <f>SUM(D11)</f>
        <v>23</v>
      </c>
      <c r="E12" s="48">
        <f t="shared" ref="E12:I12" si="5">SUM(E11)</f>
        <v>22</v>
      </c>
      <c r="F12" s="48">
        <f t="shared" si="5"/>
        <v>1</v>
      </c>
      <c r="G12" s="68">
        <f t="shared" si="0"/>
        <v>15</v>
      </c>
      <c r="H12" s="48">
        <f t="shared" si="5"/>
        <v>12</v>
      </c>
      <c r="I12" s="48">
        <f t="shared" si="5"/>
        <v>3</v>
      </c>
      <c r="J12" s="33">
        <f t="shared" si="3"/>
        <v>54.54545454545454</v>
      </c>
      <c r="K12" s="33">
        <f t="shared" si="4"/>
        <v>68.181818181818173</v>
      </c>
    </row>
    <row r="13" spans="1:11" x14ac:dyDescent="0.25">
      <c r="A13" s="40"/>
      <c r="B13" s="142" t="s">
        <v>10</v>
      </c>
      <c r="C13" s="142"/>
      <c r="D13" s="15"/>
      <c r="E13" s="40"/>
      <c r="F13" s="40"/>
      <c r="G13" s="42">
        <f t="shared" si="0"/>
        <v>0</v>
      </c>
      <c r="H13" s="40"/>
      <c r="I13" s="40"/>
      <c r="J13" s="20"/>
      <c r="K13" s="20"/>
    </row>
    <row r="14" spans="1:11" x14ac:dyDescent="0.25">
      <c r="A14" s="40">
        <v>9</v>
      </c>
      <c r="B14" s="41" t="s">
        <v>71</v>
      </c>
      <c r="C14" s="41" t="s">
        <v>131</v>
      </c>
      <c r="D14" s="41">
        <v>3</v>
      </c>
      <c r="E14" s="42">
        <v>3</v>
      </c>
      <c r="F14" s="42">
        <v>0</v>
      </c>
      <c r="G14" s="42">
        <f t="shared" si="0"/>
        <v>3</v>
      </c>
      <c r="H14" s="42">
        <v>3</v>
      </c>
      <c r="I14" s="42">
        <v>0</v>
      </c>
      <c r="J14" s="43">
        <f t="shared" si="1"/>
        <v>100</v>
      </c>
      <c r="K14" s="43">
        <f t="shared" si="2"/>
        <v>100</v>
      </c>
    </row>
    <row r="15" spans="1:11" x14ac:dyDescent="0.25">
      <c r="A15" s="47"/>
      <c r="B15" s="65" t="s">
        <v>102</v>
      </c>
      <c r="C15" s="65"/>
      <c r="D15" s="65">
        <f>SUM(D14)</f>
        <v>3</v>
      </c>
      <c r="E15" s="65">
        <f t="shared" ref="E15:F15" si="6">SUM(E14)</f>
        <v>3</v>
      </c>
      <c r="F15" s="65">
        <f t="shared" si="6"/>
        <v>0</v>
      </c>
      <c r="G15" s="66">
        <f>SUM(H15:I15)</f>
        <v>3</v>
      </c>
      <c r="H15" s="65">
        <f>SUM(H14)</f>
        <v>3</v>
      </c>
      <c r="I15" s="65">
        <f>SUM(I14)</f>
        <v>0</v>
      </c>
      <c r="J15" s="64">
        <f t="shared" si="1"/>
        <v>100</v>
      </c>
      <c r="K15" s="64">
        <f t="shared" si="2"/>
        <v>100</v>
      </c>
    </row>
    <row r="16" spans="1:11" x14ac:dyDescent="0.25">
      <c r="A16" s="149" t="s">
        <v>103</v>
      </c>
      <c r="B16" s="150"/>
      <c r="C16" s="151"/>
      <c r="D16" s="50">
        <f>SUM(D9+D12+D15)</f>
        <v>252</v>
      </c>
      <c r="E16" s="50">
        <f>SUM(E9+E12+E15)</f>
        <v>250</v>
      </c>
      <c r="F16" s="50">
        <f>SUM(F9+F12+F15)</f>
        <v>15</v>
      </c>
      <c r="G16" s="99">
        <f t="shared" si="0"/>
        <v>184</v>
      </c>
      <c r="H16" s="50">
        <f>SUM(H9+H12+H15)</f>
        <v>166</v>
      </c>
      <c r="I16" s="50">
        <f>SUM(I9+I12+I15)</f>
        <v>18</v>
      </c>
      <c r="J16" s="36">
        <f t="shared" si="1"/>
        <v>66.400000000000006</v>
      </c>
      <c r="K16" s="36">
        <f t="shared" si="2"/>
        <v>73.599999999999994</v>
      </c>
    </row>
    <row r="17" spans="5:5" x14ac:dyDescent="0.25">
      <c r="E17" s="51"/>
    </row>
  </sheetData>
  <mergeCells count="4">
    <mergeCell ref="B2:C2"/>
    <mergeCell ref="B10:C10"/>
    <mergeCell ref="B13:C13"/>
    <mergeCell ref="A16:C16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E1" workbookViewId="0">
      <selection activeCell="D9" sqref="D9:K9"/>
    </sheetView>
  </sheetViews>
  <sheetFormatPr defaultRowHeight="15" x14ac:dyDescent="0.25"/>
  <cols>
    <col min="1" max="1" width="9.140625" style="13"/>
    <col min="2" max="2" width="35.5703125" style="38" customWidth="1"/>
    <col min="3" max="3" width="32" style="38" customWidth="1"/>
    <col min="4" max="4" width="12" style="38" customWidth="1"/>
    <col min="5" max="5" width="12" style="13" customWidth="1"/>
    <col min="6" max="6" width="13.85546875" style="13" customWidth="1"/>
    <col min="7" max="7" width="11.42578125" style="13" customWidth="1"/>
    <col min="8" max="8" width="13.85546875" style="13" customWidth="1"/>
    <col min="9" max="9" width="12.85546875" style="13" customWidth="1"/>
    <col min="10" max="10" width="16.28515625" style="13" customWidth="1"/>
    <col min="11" max="11" width="17" style="13" customWidth="1"/>
    <col min="12" max="16384" width="9.140625" style="13"/>
  </cols>
  <sheetData>
    <row r="1" spans="1:11" ht="60" x14ac:dyDescent="0.25">
      <c r="A1" s="39" t="s">
        <v>86</v>
      </c>
      <c r="B1" s="10" t="s">
        <v>87</v>
      </c>
      <c r="C1" s="10" t="s">
        <v>88</v>
      </c>
      <c r="D1" s="10" t="s">
        <v>112</v>
      </c>
      <c r="E1" s="39" t="s">
        <v>90</v>
      </c>
      <c r="F1" s="39" t="s">
        <v>91</v>
      </c>
      <c r="G1" s="12" t="s">
        <v>92</v>
      </c>
      <c r="H1" s="39" t="s">
        <v>104</v>
      </c>
      <c r="I1" s="39" t="s">
        <v>94</v>
      </c>
      <c r="J1" s="12" t="s">
        <v>95</v>
      </c>
      <c r="K1" s="12" t="s">
        <v>96</v>
      </c>
    </row>
    <row r="2" spans="1:11" x14ac:dyDescent="0.25">
      <c r="A2" s="39"/>
      <c r="B2" s="142" t="s">
        <v>8</v>
      </c>
      <c r="C2" s="148"/>
      <c r="D2" s="39"/>
      <c r="E2" s="39"/>
      <c r="F2" s="39"/>
      <c r="G2" s="39"/>
      <c r="H2" s="39"/>
      <c r="I2" s="39"/>
      <c r="J2" s="39"/>
      <c r="K2" s="39"/>
    </row>
    <row r="3" spans="1:11" ht="30" x14ac:dyDescent="0.25">
      <c r="A3" s="40">
        <v>1</v>
      </c>
      <c r="B3" s="10" t="s">
        <v>31</v>
      </c>
      <c r="C3" s="74" t="s">
        <v>113</v>
      </c>
      <c r="D3" s="10">
        <v>34</v>
      </c>
      <c r="E3" s="40">
        <v>34</v>
      </c>
      <c r="F3" s="40">
        <v>0</v>
      </c>
      <c r="G3" s="40">
        <f>SUM(H3:I3)</f>
        <v>31</v>
      </c>
      <c r="H3" s="90">
        <v>26</v>
      </c>
      <c r="I3" s="90">
        <v>5</v>
      </c>
      <c r="J3" s="19">
        <f>AVERAGE(H3/E3*100)</f>
        <v>76.470588235294116</v>
      </c>
      <c r="K3" s="19">
        <f>G3/E3*100</f>
        <v>91.17647058823529</v>
      </c>
    </row>
    <row r="4" spans="1:11" x14ac:dyDescent="0.25">
      <c r="A4" s="40"/>
      <c r="B4" s="47" t="s">
        <v>99</v>
      </c>
      <c r="C4" s="47"/>
      <c r="D4" s="47">
        <f>SUM(D3)</f>
        <v>34</v>
      </c>
      <c r="E4" s="47">
        <f t="shared" ref="E4:F4" si="0">SUM(E3)</f>
        <v>34</v>
      </c>
      <c r="F4" s="47">
        <f t="shared" si="0"/>
        <v>0</v>
      </c>
      <c r="G4" s="57">
        <f>SUM(H4:I4)</f>
        <v>31</v>
      </c>
      <c r="H4" s="91">
        <v>26</v>
      </c>
      <c r="I4" s="91">
        <v>5</v>
      </c>
      <c r="J4" s="37">
        <f t="shared" ref="J4:J9" si="1">AVERAGE(H4/E4*100)</f>
        <v>76.470588235294116</v>
      </c>
      <c r="K4" s="37">
        <f t="shared" ref="K4:K9" si="2">G4/E4*100</f>
        <v>91.17647058823529</v>
      </c>
    </row>
    <row r="5" spans="1:11" x14ac:dyDescent="0.25">
      <c r="A5" s="40"/>
      <c r="B5" s="142" t="s">
        <v>9</v>
      </c>
      <c r="C5" s="142"/>
      <c r="D5" s="15"/>
      <c r="E5" s="40"/>
      <c r="F5" s="40"/>
      <c r="G5" s="40"/>
      <c r="H5" s="40"/>
      <c r="I5" s="40"/>
      <c r="J5" s="19"/>
      <c r="K5" s="19"/>
    </row>
    <row r="6" spans="1:11" ht="30" x14ac:dyDescent="0.25">
      <c r="A6" s="40">
        <v>2</v>
      </c>
      <c r="B6" s="74" t="s">
        <v>78</v>
      </c>
      <c r="C6" s="74" t="s">
        <v>114</v>
      </c>
      <c r="D6" s="10">
        <v>69</v>
      </c>
      <c r="E6" s="40">
        <v>68</v>
      </c>
      <c r="F6" s="40">
        <v>1</v>
      </c>
      <c r="G6" s="40">
        <f t="shared" ref="G6:G8" si="3">SUM(H6:I6)</f>
        <v>65</v>
      </c>
      <c r="H6" s="40">
        <v>61</v>
      </c>
      <c r="I6" s="40">
        <v>4</v>
      </c>
      <c r="J6" s="19">
        <f t="shared" si="1"/>
        <v>89.705882352941174</v>
      </c>
      <c r="K6" s="19">
        <f t="shared" si="2"/>
        <v>95.588235294117652</v>
      </c>
    </row>
    <row r="7" spans="1:11" ht="30" x14ac:dyDescent="0.25">
      <c r="A7" s="40">
        <v>3</v>
      </c>
      <c r="B7" s="74" t="s">
        <v>80</v>
      </c>
      <c r="C7" s="10" t="s">
        <v>81</v>
      </c>
      <c r="D7" s="10">
        <v>6</v>
      </c>
      <c r="E7" s="40">
        <v>6</v>
      </c>
      <c r="F7" s="40">
        <v>0</v>
      </c>
      <c r="G7" s="40">
        <f t="shared" si="3"/>
        <v>5</v>
      </c>
      <c r="H7" s="40">
        <v>4</v>
      </c>
      <c r="I7" s="40">
        <v>1</v>
      </c>
      <c r="J7" s="19">
        <f t="shared" si="1"/>
        <v>66.666666666666657</v>
      </c>
      <c r="K7" s="19">
        <f t="shared" si="2"/>
        <v>83.333333333333343</v>
      </c>
    </row>
    <row r="8" spans="1:11" x14ac:dyDescent="0.25">
      <c r="A8" s="53"/>
      <c r="B8" s="47" t="s">
        <v>100</v>
      </c>
      <c r="C8" s="47"/>
      <c r="D8" s="47">
        <f>SUM(D6:D7)</f>
        <v>75</v>
      </c>
      <c r="E8" s="47">
        <f t="shared" ref="E8:F8" si="4">SUM(E6:E7)</f>
        <v>74</v>
      </c>
      <c r="F8" s="47">
        <f t="shared" si="4"/>
        <v>1</v>
      </c>
      <c r="G8" s="57">
        <f t="shared" si="3"/>
        <v>70</v>
      </c>
      <c r="H8" s="47">
        <f>SUM(H6:H7)</f>
        <v>65</v>
      </c>
      <c r="I8" s="47">
        <f>SUM(I6:I7)</f>
        <v>5</v>
      </c>
      <c r="J8" s="19">
        <f t="shared" si="1"/>
        <v>87.837837837837839</v>
      </c>
      <c r="K8" s="19">
        <f t="shared" si="2"/>
        <v>94.594594594594597</v>
      </c>
    </row>
    <row r="9" spans="1:11" x14ac:dyDescent="0.25">
      <c r="A9" s="145" t="s">
        <v>103</v>
      </c>
      <c r="B9" s="146"/>
      <c r="C9" s="147"/>
      <c r="D9" s="55">
        <f>SUM(D4,D8)</f>
        <v>109</v>
      </c>
      <c r="E9" s="78">
        <f t="shared" ref="E9:F9" si="5">SUM(E4,E8)</f>
        <v>108</v>
      </c>
      <c r="F9" s="78">
        <f t="shared" si="5"/>
        <v>1</v>
      </c>
      <c r="G9" s="78">
        <f>SUM(G4,G8)</f>
        <v>101</v>
      </c>
      <c r="H9" s="78">
        <f t="shared" ref="H9" si="6">SUM(H4,H8)</f>
        <v>91</v>
      </c>
      <c r="I9" s="78">
        <f t="shared" ref="I9" si="7">SUM(I4,I8)</f>
        <v>10</v>
      </c>
      <c r="J9" s="37">
        <f t="shared" si="1"/>
        <v>84.259259259259252</v>
      </c>
      <c r="K9" s="37">
        <f t="shared" si="2"/>
        <v>93.518518518518519</v>
      </c>
    </row>
  </sheetData>
  <mergeCells count="3">
    <mergeCell ref="B2:C2"/>
    <mergeCell ref="B5:C5"/>
    <mergeCell ref="A9:C9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opLeftCell="E1" workbookViewId="0">
      <selection activeCell="C24" sqref="C23:C24"/>
    </sheetView>
  </sheetViews>
  <sheetFormatPr defaultRowHeight="15" x14ac:dyDescent="0.25"/>
  <cols>
    <col min="1" max="1" width="9.140625" style="13"/>
    <col min="2" max="2" width="35.5703125" style="38" customWidth="1"/>
    <col min="3" max="3" width="32" style="38" customWidth="1"/>
    <col min="4" max="4" width="12" style="38" customWidth="1"/>
    <col min="5" max="5" width="12" style="13" customWidth="1"/>
    <col min="6" max="6" width="13.85546875" style="13" customWidth="1"/>
    <col min="7" max="7" width="11.42578125" style="13" customWidth="1"/>
    <col min="8" max="8" width="13.85546875" style="13" customWidth="1"/>
    <col min="9" max="9" width="12.85546875" style="13" customWidth="1"/>
    <col min="10" max="10" width="16.28515625" style="13" customWidth="1"/>
    <col min="11" max="11" width="17" style="13" customWidth="1"/>
    <col min="12" max="16384" width="9.140625" style="13"/>
  </cols>
  <sheetData>
    <row r="1" spans="1:11" ht="60" x14ac:dyDescent="0.25">
      <c r="A1" s="9" t="s">
        <v>86</v>
      </c>
      <c r="B1" s="10" t="s">
        <v>87</v>
      </c>
      <c r="C1" s="10" t="s">
        <v>88</v>
      </c>
      <c r="D1" s="10" t="s">
        <v>112</v>
      </c>
      <c r="E1" s="9" t="s">
        <v>90</v>
      </c>
      <c r="F1" s="9" t="s">
        <v>91</v>
      </c>
      <c r="G1" s="12" t="s">
        <v>92</v>
      </c>
      <c r="H1" s="9" t="s">
        <v>104</v>
      </c>
      <c r="I1" s="9" t="s">
        <v>94</v>
      </c>
      <c r="J1" s="12" t="s">
        <v>95</v>
      </c>
      <c r="K1" s="12" t="s">
        <v>96</v>
      </c>
    </row>
    <row r="2" spans="1:11" x14ac:dyDescent="0.25">
      <c r="A2" s="9"/>
      <c r="B2" s="142" t="s">
        <v>8</v>
      </c>
      <c r="C2" s="148"/>
      <c r="D2" s="9"/>
      <c r="E2" s="9"/>
      <c r="F2" s="9"/>
      <c r="G2" s="9"/>
      <c r="H2" s="9"/>
      <c r="I2" s="9"/>
      <c r="J2" s="9"/>
      <c r="K2" s="9"/>
    </row>
    <row r="3" spans="1:11" ht="30" x14ac:dyDescent="0.25">
      <c r="A3" s="40">
        <v>1</v>
      </c>
      <c r="B3" s="10" t="s">
        <v>31</v>
      </c>
      <c r="C3" s="10" t="s">
        <v>113</v>
      </c>
      <c r="D3" s="10">
        <v>37</v>
      </c>
      <c r="E3" s="40">
        <v>37</v>
      </c>
      <c r="F3" s="40">
        <v>1</v>
      </c>
      <c r="G3" s="40">
        <f>SUM(H3:I3)</f>
        <v>34</v>
      </c>
      <c r="H3" s="40">
        <v>23</v>
      </c>
      <c r="I3" s="40">
        <v>11</v>
      </c>
      <c r="J3" s="19">
        <f>AVERAGE(H3/E3*100)</f>
        <v>62.162162162162161</v>
      </c>
      <c r="K3" s="19">
        <f>G3/E3*100</f>
        <v>91.891891891891902</v>
      </c>
    </row>
    <row r="4" spans="1:11" x14ac:dyDescent="0.25">
      <c r="A4" s="40"/>
      <c r="B4" s="47" t="s">
        <v>99</v>
      </c>
      <c r="C4" s="47"/>
      <c r="D4" s="47">
        <f>SUM(D3)</f>
        <v>37</v>
      </c>
      <c r="E4" s="47">
        <f t="shared" ref="E4:F4" si="0">SUM(E3)</f>
        <v>37</v>
      </c>
      <c r="F4" s="47">
        <f t="shared" si="0"/>
        <v>1</v>
      </c>
      <c r="G4" s="40">
        <f t="shared" ref="G4:G6" si="1">SUM(H4:I4)</f>
        <v>34</v>
      </c>
      <c r="H4" s="52">
        <f>SUM(H3)</f>
        <v>23</v>
      </c>
      <c r="I4" s="52">
        <f>SUM(I3)</f>
        <v>11</v>
      </c>
      <c r="J4" s="19">
        <f t="shared" ref="J4:J11" si="2">AVERAGE(H4/E4*100)</f>
        <v>62.162162162162161</v>
      </c>
      <c r="K4" s="19">
        <f t="shared" ref="K4:K11" si="3">G4/E4*100</f>
        <v>91.891891891891902</v>
      </c>
    </row>
    <row r="5" spans="1:11" x14ac:dyDescent="0.25">
      <c r="A5" s="40"/>
      <c r="B5" s="142" t="s">
        <v>9</v>
      </c>
      <c r="C5" s="142"/>
      <c r="D5" s="15"/>
      <c r="E5" s="40"/>
      <c r="F5" s="40"/>
      <c r="G5" s="40">
        <f t="shared" si="1"/>
        <v>0</v>
      </c>
      <c r="H5" s="40"/>
      <c r="I5" s="40"/>
      <c r="J5" s="19"/>
      <c r="K5" s="19"/>
    </row>
    <row r="6" spans="1:11" ht="30" x14ac:dyDescent="0.25">
      <c r="A6" s="40">
        <v>2</v>
      </c>
      <c r="B6" s="10" t="s">
        <v>78</v>
      </c>
      <c r="C6" s="10" t="s">
        <v>114</v>
      </c>
      <c r="D6" s="10">
        <v>48</v>
      </c>
      <c r="E6" s="40">
        <v>48</v>
      </c>
      <c r="F6" s="40">
        <v>0</v>
      </c>
      <c r="G6" s="40">
        <f t="shared" si="1"/>
        <v>46</v>
      </c>
      <c r="H6" s="40">
        <v>37</v>
      </c>
      <c r="I6" s="40">
        <v>9</v>
      </c>
      <c r="J6" s="19">
        <f t="shared" si="2"/>
        <v>77.083333333333343</v>
      </c>
      <c r="K6" s="19">
        <f t="shared" si="3"/>
        <v>95.833333333333343</v>
      </c>
    </row>
    <row r="7" spans="1:11" x14ac:dyDescent="0.25">
      <c r="A7" s="53"/>
      <c r="B7" s="47" t="s">
        <v>100</v>
      </c>
      <c r="C7" s="47"/>
      <c r="D7" s="47">
        <f>SUM(D6:D6)</f>
        <v>48</v>
      </c>
      <c r="E7" s="47">
        <f t="shared" ref="E7:F7" si="4">SUM(E6:E6)</f>
        <v>48</v>
      </c>
      <c r="F7" s="47">
        <f t="shared" si="4"/>
        <v>0</v>
      </c>
      <c r="G7" s="40">
        <f t="shared" ref="G7:G9" si="5">SUM(H7:I7)</f>
        <v>46</v>
      </c>
      <c r="H7" s="47">
        <f>SUM(H6)</f>
        <v>37</v>
      </c>
      <c r="I7" s="47">
        <f>SUM(I6)</f>
        <v>9</v>
      </c>
      <c r="J7" s="19">
        <f t="shared" si="2"/>
        <v>77.083333333333343</v>
      </c>
      <c r="K7" s="19">
        <f t="shared" si="3"/>
        <v>95.833333333333343</v>
      </c>
    </row>
    <row r="8" spans="1:11" x14ac:dyDescent="0.25">
      <c r="A8" s="53"/>
      <c r="B8" s="143" t="s">
        <v>10</v>
      </c>
      <c r="C8" s="144"/>
      <c r="D8" s="54"/>
      <c r="E8" s="40"/>
      <c r="F8" s="40"/>
      <c r="G8" s="40">
        <f t="shared" si="5"/>
        <v>0</v>
      </c>
      <c r="H8" s="40"/>
      <c r="I8" s="40"/>
      <c r="J8" s="19"/>
      <c r="K8" s="19"/>
    </row>
    <row r="9" spans="1:11" ht="30" x14ac:dyDescent="0.25">
      <c r="A9" s="53">
        <v>3</v>
      </c>
      <c r="B9" s="10" t="s">
        <v>134</v>
      </c>
      <c r="C9" s="10" t="s">
        <v>82</v>
      </c>
      <c r="D9" s="54">
        <v>5</v>
      </c>
      <c r="E9" s="40">
        <v>5</v>
      </c>
      <c r="F9" s="40">
        <v>0</v>
      </c>
      <c r="G9" s="40">
        <f t="shared" si="5"/>
        <v>5</v>
      </c>
      <c r="H9" s="40">
        <v>4</v>
      </c>
      <c r="I9" s="40">
        <v>1</v>
      </c>
      <c r="J9" s="19">
        <f t="shared" si="2"/>
        <v>80</v>
      </c>
      <c r="K9" s="19">
        <f t="shared" si="3"/>
        <v>100</v>
      </c>
    </row>
    <row r="10" spans="1:11" x14ac:dyDescent="0.25">
      <c r="A10" s="53"/>
      <c r="B10" s="47" t="s">
        <v>102</v>
      </c>
      <c r="C10" s="54"/>
      <c r="D10" s="47">
        <f>SUM(D9)</f>
        <v>5</v>
      </c>
      <c r="E10" s="47">
        <f t="shared" ref="E10:G10" si="6">SUM(E9)</f>
        <v>5</v>
      </c>
      <c r="F10" s="47">
        <f t="shared" si="6"/>
        <v>0</v>
      </c>
      <c r="G10" s="47">
        <f t="shared" si="6"/>
        <v>5</v>
      </c>
      <c r="H10" s="47">
        <f t="shared" ref="H10" si="7">SUM(H9)</f>
        <v>4</v>
      </c>
      <c r="I10" s="47">
        <f t="shared" ref="I10" si="8">SUM(I9)</f>
        <v>1</v>
      </c>
      <c r="J10" s="19">
        <f t="shared" si="2"/>
        <v>80</v>
      </c>
      <c r="K10" s="19">
        <f t="shared" si="3"/>
        <v>100</v>
      </c>
    </row>
    <row r="11" spans="1:11" x14ac:dyDescent="0.25">
      <c r="A11" s="145" t="s">
        <v>103</v>
      </c>
      <c r="B11" s="146"/>
      <c r="C11" s="147"/>
      <c r="D11" s="55">
        <f t="shared" ref="D11:I11" si="9">SUM(D4,D7,D10)</f>
        <v>90</v>
      </c>
      <c r="E11" s="55">
        <f t="shared" si="9"/>
        <v>90</v>
      </c>
      <c r="F11" s="55">
        <f t="shared" si="9"/>
        <v>1</v>
      </c>
      <c r="G11" s="55">
        <f t="shared" si="9"/>
        <v>85</v>
      </c>
      <c r="H11" s="55">
        <f t="shared" si="9"/>
        <v>64</v>
      </c>
      <c r="I11" s="55">
        <f t="shared" si="9"/>
        <v>21</v>
      </c>
      <c r="J11" s="19">
        <f t="shared" si="2"/>
        <v>71.111111111111114</v>
      </c>
      <c r="K11" s="19">
        <f t="shared" si="3"/>
        <v>94.444444444444443</v>
      </c>
    </row>
  </sheetData>
  <mergeCells count="4">
    <mergeCell ref="B2:C2"/>
    <mergeCell ref="B5:C5"/>
    <mergeCell ref="B8:C8"/>
    <mergeCell ref="A11:C11"/>
  </mergeCells>
  <pageMargins left="0.7" right="0.7" top="0.75" bottom="0.75" header="0.3" footer="0.3"/>
  <pageSetup paperSize="9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opLeftCell="F16" workbookViewId="0">
      <selection activeCell="F23" sqref="F23"/>
    </sheetView>
  </sheetViews>
  <sheetFormatPr defaultRowHeight="15" x14ac:dyDescent="0.25"/>
  <cols>
    <col min="1" max="1" width="9.140625" style="13"/>
    <col min="2" max="2" width="35.5703125" style="38" customWidth="1"/>
    <col min="3" max="3" width="32" style="38" customWidth="1"/>
    <col min="4" max="4" width="11.5703125" style="38" customWidth="1"/>
    <col min="5" max="5" width="16.28515625" style="13" customWidth="1"/>
    <col min="6" max="7" width="13.5703125" style="13" customWidth="1"/>
    <col min="8" max="8" width="15.5703125" style="13" customWidth="1"/>
    <col min="9" max="9" width="14.5703125" style="13" customWidth="1"/>
    <col min="10" max="10" width="16.28515625" style="13" customWidth="1"/>
    <col min="11" max="11" width="17" style="13" customWidth="1"/>
    <col min="12" max="12" width="16.28515625" style="13" customWidth="1"/>
    <col min="13" max="13" width="17" style="13" customWidth="1"/>
    <col min="14" max="16384" width="9.140625" style="13"/>
  </cols>
  <sheetData>
    <row r="1" spans="1:11" ht="60" x14ac:dyDescent="0.25">
      <c r="A1" s="39" t="s">
        <v>86</v>
      </c>
      <c r="B1" s="10" t="s">
        <v>87</v>
      </c>
      <c r="C1" s="10" t="s">
        <v>88</v>
      </c>
      <c r="D1" s="10" t="s">
        <v>89</v>
      </c>
      <c r="E1" s="39" t="s">
        <v>90</v>
      </c>
      <c r="F1" s="39" t="s">
        <v>91</v>
      </c>
      <c r="G1" s="12" t="s">
        <v>92</v>
      </c>
      <c r="H1" s="39" t="s">
        <v>104</v>
      </c>
      <c r="I1" s="39" t="s">
        <v>94</v>
      </c>
      <c r="J1" s="12" t="s">
        <v>95</v>
      </c>
      <c r="K1" s="12" t="s">
        <v>96</v>
      </c>
    </row>
    <row r="2" spans="1:11" x14ac:dyDescent="0.25">
      <c r="A2" s="39"/>
      <c r="B2" s="142" t="s">
        <v>8</v>
      </c>
      <c r="C2" s="148"/>
      <c r="D2" s="39"/>
      <c r="E2" s="39"/>
      <c r="F2" s="39"/>
      <c r="G2" s="39"/>
      <c r="H2" s="39"/>
      <c r="I2" s="39"/>
      <c r="J2" s="39"/>
      <c r="K2" s="39"/>
    </row>
    <row r="3" spans="1:11" ht="30" x14ac:dyDescent="0.25">
      <c r="A3" s="40">
        <v>1</v>
      </c>
      <c r="B3" s="74" t="s">
        <v>49</v>
      </c>
      <c r="C3" s="74" t="s">
        <v>115</v>
      </c>
      <c r="D3" s="94">
        <v>18</v>
      </c>
      <c r="E3" s="95">
        <v>17</v>
      </c>
      <c r="F3" s="95">
        <v>1</v>
      </c>
      <c r="G3" s="56">
        <f>SUM(H3:I3)</f>
        <v>11</v>
      </c>
      <c r="H3" s="40">
        <v>11</v>
      </c>
      <c r="I3" s="40">
        <v>0</v>
      </c>
      <c r="J3" s="19">
        <f t="shared" ref="J3:J11" si="0">AVERAGE(H3/E3*100)</f>
        <v>64.705882352941174</v>
      </c>
      <c r="K3" s="19">
        <f t="shared" ref="K3:K19" si="1">G3/E3*100</f>
        <v>64.705882352941174</v>
      </c>
    </row>
    <row r="4" spans="1:11" ht="30" x14ac:dyDescent="0.25">
      <c r="A4" s="40">
        <v>2</v>
      </c>
      <c r="B4" s="10" t="s">
        <v>49</v>
      </c>
      <c r="C4" s="74" t="s">
        <v>53</v>
      </c>
      <c r="D4" s="94">
        <v>18</v>
      </c>
      <c r="E4" s="95">
        <v>17</v>
      </c>
      <c r="F4" s="95">
        <v>2</v>
      </c>
      <c r="G4" s="56">
        <f t="shared" ref="G4:G16" si="2">SUM(H4:I4)</f>
        <v>11</v>
      </c>
      <c r="H4" s="40">
        <v>11</v>
      </c>
      <c r="I4" s="40">
        <v>0</v>
      </c>
      <c r="J4" s="19">
        <f t="shared" si="0"/>
        <v>64.705882352941174</v>
      </c>
      <c r="K4" s="19">
        <f t="shared" si="1"/>
        <v>64.705882352941174</v>
      </c>
    </row>
    <row r="5" spans="1:11" ht="30" x14ac:dyDescent="0.25">
      <c r="A5" s="40">
        <v>3</v>
      </c>
      <c r="B5" s="10" t="s">
        <v>49</v>
      </c>
      <c r="C5" s="74" t="s">
        <v>51</v>
      </c>
      <c r="D5" s="94">
        <v>10</v>
      </c>
      <c r="E5" s="95">
        <v>9</v>
      </c>
      <c r="F5" s="95">
        <v>2</v>
      </c>
      <c r="G5" s="56">
        <f t="shared" si="2"/>
        <v>0</v>
      </c>
      <c r="H5" s="40">
        <v>0</v>
      </c>
      <c r="I5" s="40">
        <v>0</v>
      </c>
      <c r="J5" s="19">
        <f t="shared" si="0"/>
        <v>0</v>
      </c>
      <c r="K5" s="19">
        <f t="shared" si="1"/>
        <v>0</v>
      </c>
    </row>
    <row r="6" spans="1:11" ht="30" x14ac:dyDescent="0.25">
      <c r="A6" s="40">
        <v>4</v>
      </c>
      <c r="B6" s="10" t="s">
        <v>49</v>
      </c>
      <c r="C6" s="74" t="s">
        <v>52</v>
      </c>
      <c r="D6" s="94">
        <v>14</v>
      </c>
      <c r="E6" s="95">
        <v>13</v>
      </c>
      <c r="F6" s="95">
        <v>1</v>
      </c>
      <c r="G6" s="56">
        <f t="shared" si="2"/>
        <v>4</v>
      </c>
      <c r="H6" s="40">
        <v>3</v>
      </c>
      <c r="I6" s="40">
        <v>1</v>
      </c>
      <c r="J6" s="19">
        <f t="shared" si="0"/>
        <v>23.076923076923077</v>
      </c>
      <c r="K6" s="19">
        <f t="shared" si="1"/>
        <v>30.76923076923077</v>
      </c>
    </row>
    <row r="7" spans="1:11" x14ac:dyDescent="0.25">
      <c r="A7" s="40">
        <v>5</v>
      </c>
      <c r="B7" s="74" t="s">
        <v>54</v>
      </c>
      <c r="C7" s="74" t="s">
        <v>55</v>
      </c>
      <c r="D7" s="94">
        <v>11</v>
      </c>
      <c r="E7" s="95">
        <v>11</v>
      </c>
      <c r="F7" s="95">
        <v>1</v>
      </c>
      <c r="G7" s="56">
        <f t="shared" si="2"/>
        <v>7</v>
      </c>
      <c r="H7" s="40">
        <v>5</v>
      </c>
      <c r="I7" s="40">
        <v>2</v>
      </c>
      <c r="J7" s="19">
        <f t="shared" si="0"/>
        <v>45.454545454545453</v>
      </c>
      <c r="K7" s="19">
        <f t="shared" si="1"/>
        <v>63.636363636363633</v>
      </c>
    </row>
    <row r="8" spans="1:11" x14ac:dyDescent="0.25">
      <c r="A8" s="40">
        <v>5</v>
      </c>
      <c r="B8" s="74" t="s">
        <v>116</v>
      </c>
      <c r="C8" s="74" t="s">
        <v>57</v>
      </c>
      <c r="D8" s="94">
        <v>15</v>
      </c>
      <c r="E8" s="95">
        <v>15</v>
      </c>
      <c r="F8" s="95">
        <v>0</v>
      </c>
      <c r="G8" s="56">
        <f t="shared" si="2"/>
        <v>11</v>
      </c>
      <c r="H8" s="40">
        <v>11</v>
      </c>
      <c r="I8" s="40">
        <v>0</v>
      </c>
      <c r="J8" s="19">
        <f t="shared" si="0"/>
        <v>73.333333333333329</v>
      </c>
      <c r="K8" s="19">
        <f t="shared" si="1"/>
        <v>73.333333333333329</v>
      </c>
    </row>
    <row r="9" spans="1:11" ht="30" x14ac:dyDescent="0.25">
      <c r="A9" s="40">
        <v>5</v>
      </c>
      <c r="B9" s="74" t="s">
        <v>59</v>
      </c>
      <c r="C9" s="74" t="s">
        <v>58</v>
      </c>
      <c r="D9" s="94">
        <v>17</v>
      </c>
      <c r="E9" s="95">
        <v>16</v>
      </c>
      <c r="F9" s="95">
        <v>0</v>
      </c>
      <c r="G9" s="56">
        <f t="shared" si="2"/>
        <v>13</v>
      </c>
      <c r="H9" s="40">
        <v>11</v>
      </c>
      <c r="I9" s="40">
        <v>2</v>
      </c>
      <c r="J9" s="19">
        <f t="shared" si="0"/>
        <v>68.75</v>
      </c>
      <c r="K9" s="19">
        <f t="shared" si="1"/>
        <v>81.25</v>
      </c>
    </row>
    <row r="10" spans="1:11" ht="30" x14ac:dyDescent="0.25">
      <c r="A10" s="40">
        <v>6</v>
      </c>
      <c r="B10" s="74" t="s">
        <v>60</v>
      </c>
      <c r="C10" s="10" t="s">
        <v>61</v>
      </c>
      <c r="D10" s="94">
        <v>2</v>
      </c>
      <c r="E10" s="95">
        <v>2</v>
      </c>
      <c r="F10" s="95">
        <v>0</v>
      </c>
      <c r="G10" s="56">
        <f t="shared" si="2"/>
        <v>1</v>
      </c>
      <c r="H10" s="40">
        <v>1</v>
      </c>
      <c r="I10" s="40">
        <v>0</v>
      </c>
      <c r="J10" s="19">
        <f t="shared" si="0"/>
        <v>50</v>
      </c>
      <c r="K10" s="19">
        <f t="shared" si="1"/>
        <v>50</v>
      </c>
    </row>
    <row r="11" spans="1:11" x14ac:dyDescent="0.25">
      <c r="A11" s="40"/>
      <c r="B11" s="47" t="s">
        <v>99</v>
      </c>
      <c r="C11" s="47"/>
      <c r="D11" s="47">
        <f>SUM(D3:D10)</f>
        <v>105</v>
      </c>
      <c r="E11" s="47">
        <f t="shared" ref="E11:I11" si="3">SUM(E3:E10)</f>
        <v>100</v>
      </c>
      <c r="F11" s="47">
        <f t="shared" si="3"/>
        <v>7</v>
      </c>
      <c r="G11" s="47">
        <f t="shared" si="3"/>
        <v>58</v>
      </c>
      <c r="H11" s="47">
        <f t="shared" si="3"/>
        <v>53</v>
      </c>
      <c r="I11" s="47">
        <f t="shared" si="3"/>
        <v>5</v>
      </c>
      <c r="J11" s="19">
        <f t="shared" si="0"/>
        <v>53</v>
      </c>
      <c r="K11" s="19">
        <f t="shared" si="1"/>
        <v>57.999999999999993</v>
      </c>
    </row>
    <row r="12" spans="1:11" x14ac:dyDescent="0.25">
      <c r="A12" s="40"/>
      <c r="B12" s="142" t="s">
        <v>9</v>
      </c>
      <c r="C12" s="142"/>
      <c r="D12" s="15"/>
      <c r="E12" s="40"/>
      <c r="F12" s="40"/>
      <c r="G12" s="56"/>
      <c r="H12" s="40"/>
      <c r="I12" s="40"/>
      <c r="J12" s="19"/>
      <c r="K12" s="19"/>
    </row>
    <row r="13" spans="1:11" ht="75" x14ac:dyDescent="0.25">
      <c r="A13" s="40">
        <v>7</v>
      </c>
      <c r="B13" s="10" t="s">
        <v>117</v>
      </c>
      <c r="C13" s="10" t="s">
        <v>118</v>
      </c>
      <c r="D13" s="94">
        <v>11</v>
      </c>
      <c r="E13" s="95">
        <v>11</v>
      </c>
      <c r="F13" s="95">
        <v>0</v>
      </c>
      <c r="G13" s="56">
        <f t="shared" si="2"/>
        <v>6</v>
      </c>
      <c r="H13" s="40">
        <v>5</v>
      </c>
      <c r="I13" s="40">
        <v>1</v>
      </c>
      <c r="J13" s="19">
        <f t="shared" ref="J13:J19" si="4">AVERAGE(H13/E13*100)</f>
        <v>45.454545454545453</v>
      </c>
      <c r="K13" s="19">
        <f t="shared" si="1"/>
        <v>54.54545454545454</v>
      </c>
    </row>
    <row r="14" spans="1:11" ht="30" x14ac:dyDescent="0.25">
      <c r="A14" s="40">
        <v>8</v>
      </c>
      <c r="B14" s="10" t="s">
        <v>117</v>
      </c>
      <c r="C14" s="10" t="s">
        <v>53</v>
      </c>
      <c r="D14" s="94">
        <v>1</v>
      </c>
      <c r="E14" s="95">
        <v>1</v>
      </c>
      <c r="F14" s="95">
        <v>0</v>
      </c>
      <c r="G14" s="56">
        <f t="shared" si="2"/>
        <v>1</v>
      </c>
      <c r="H14" s="40">
        <v>1</v>
      </c>
      <c r="I14" s="40"/>
      <c r="J14" s="19">
        <f t="shared" si="4"/>
        <v>100</v>
      </c>
      <c r="K14" s="19">
        <f t="shared" si="1"/>
        <v>100</v>
      </c>
    </row>
    <row r="15" spans="1:11" ht="120" x14ac:dyDescent="0.25">
      <c r="A15" s="40">
        <v>9</v>
      </c>
      <c r="B15" s="10" t="s">
        <v>117</v>
      </c>
      <c r="C15" s="10" t="s">
        <v>119</v>
      </c>
      <c r="D15" s="94">
        <v>7</v>
      </c>
      <c r="E15" s="95">
        <v>7</v>
      </c>
      <c r="F15" s="95">
        <v>1</v>
      </c>
      <c r="G15" s="56">
        <f t="shared" si="2"/>
        <v>2</v>
      </c>
      <c r="H15" s="40">
        <v>1</v>
      </c>
      <c r="I15" s="40">
        <v>1</v>
      </c>
      <c r="J15" s="19">
        <f t="shared" si="4"/>
        <v>14.285714285714285</v>
      </c>
      <c r="K15" s="19">
        <f t="shared" si="1"/>
        <v>28.571428571428569</v>
      </c>
    </row>
    <row r="16" spans="1:11" ht="90" x14ac:dyDescent="0.25">
      <c r="A16" s="40">
        <v>10</v>
      </c>
      <c r="B16" s="74" t="s">
        <v>117</v>
      </c>
      <c r="C16" s="10" t="s">
        <v>120</v>
      </c>
      <c r="D16" s="94">
        <v>5</v>
      </c>
      <c r="E16" s="95">
        <v>4</v>
      </c>
      <c r="F16" s="95">
        <v>0</v>
      </c>
      <c r="G16" s="56">
        <f t="shared" si="2"/>
        <v>0</v>
      </c>
      <c r="H16" s="40">
        <v>0</v>
      </c>
      <c r="I16" s="40">
        <v>0</v>
      </c>
      <c r="J16" s="19">
        <f t="shared" si="4"/>
        <v>0</v>
      </c>
      <c r="K16" s="19">
        <f t="shared" si="1"/>
        <v>0</v>
      </c>
    </row>
    <row r="17" spans="1:11" ht="30" x14ac:dyDescent="0.25">
      <c r="A17" s="40">
        <v>11</v>
      </c>
      <c r="B17" s="74" t="s">
        <v>121</v>
      </c>
      <c r="C17" s="10" t="s">
        <v>68</v>
      </c>
      <c r="D17" s="94">
        <v>22</v>
      </c>
      <c r="E17" s="95">
        <v>21</v>
      </c>
      <c r="F17" s="95">
        <v>1</v>
      </c>
      <c r="G17" s="56">
        <f>SUM(H17:I17)</f>
        <v>15</v>
      </c>
      <c r="H17" s="40">
        <v>12</v>
      </c>
      <c r="I17" s="40">
        <v>3</v>
      </c>
      <c r="J17" s="19">
        <f t="shared" si="4"/>
        <v>57.142857142857139</v>
      </c>
      <c r="K17" s="19">
        <f t="shared" si="1"/>
        <v>71.428571428571431</v>
      </c>
    </row>
    <row r="18" spans="1:11" x14ac:dyDescent="0.25">
      <c r="A18" s="40"/>
      <c r="B18" s="47" t="s">
        <v>100</v>
      </c>
      <c r="C18" s="47"/>
      <c r="D18" s="47">
        <f>SUM(D13:D17)</f>
        <v>46</v>
      </c>
      <c r="E18" s="47">
        <f t="shared" ref="E18:F18" si="5">SUM(E13:E17)</f>
        <v>44</v>
      </c>
      <c r="F18" s="47">
        <f t="shared" si="5"/>
        <v>2</v>
      </c>
      <c r="G18" s="47">
        <f>SUM(H18:I18)</f>
        <v>24</v>
      </c>
      <c r="H18" s="47">
        <f>SUM(H13:H17)</f>
        <v>19</v>
      </c>
      <c r="I18" s="47">
        <f>SUM(I13:I17)</f>
        <v>5</v>
      </c>
      <c r="J18" s="19">
        <f t="shared" si="4"/>
        <v>43.18181818181818</v>
      </c>
      <c r="K18" s="19">
        <f t="shared" si="1"/>
        <v>54.54545454545454</v>
      </c>
    </row>
    <row r="19" spans="1:11" x14ac:dyDescent="0.25">
      <c r="A19" s="145" t="s">
        <v>103</v>
      </c>
      <c r="B19" s="146"/>
      <c r="C19" s="147"/>
      <c r="D19" s="55">
        <f t="shared" ref="D19:I19" si="6">SUM(D11,D18)</f>
        <v>151</v>
      </c>
      <c r="E19" s="81">
        <f t="shared" si="6"/>
        <v>144</v>
      </c>
      <c r="F19" s="81">
        <f t="shared" si="6"/>
        <v>9</v>
      </c>
      <c r="G19" s="57">
        <f t="shared" si="6"/>
        <v>82</v>
      </c>
      <c r="H19" s="57">
        <f t="shared" si="6"/>
        <v>72</v>
      </c>
      <c r="I19" s="57">
        <f t="shared" si="6"/>
        <v>10</v>
      </c>
      <c r="J19" s="37">
        <f t="shared" si="4"/>
        <v>50</v>
      </c>
      <c r="K19" s="37">
        <f t="shared" si="1"/>
        <v>56.944444444444443</v>
      </c>
    </row>
  </sheetData>
  <mergeCells count="3">
    <mergeCell ref="B2:C2"/>
    <mergeCell ref="B12:C12"/>
    <mergeCell ref="A19:C19"/>
  </mergeCells>
  <pageMargins left="0.7" right="0.7" top="0.75" bottom="0.75" header="0.3" footer="0.3"/>
  <pageSetup paperSize="9"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opLeftCell="F1" workbookViewId="0">
      <selection activeCell="F1" sqref="F1"/>
    </sheetView>
  </sheetViews>
  <sheetFormatPr defaultRowHeight="15" x14ac:dyDescent="0.25"/>
  <cols>
    <col min="1" max="1" width="9.140625" style="13"/>
    <col min="2" max="2" width="35.5703125" style="38" customWidth="1"/>
    <col min="3" max="3" width="32" style="38" customWidth="1"/>
    <col min="4" max="4" width="11.5703125" style="38" customWidth="1"/>
    <col min="5" max="5" width="16.28515625" style="13" customWidth="1"/>
    <col min="6" max="7" width="13.5703125" style="13" customWidth="1"/>
    <col min="8" max="8" width="15.5703125" style="13" customWidth="1"/>
    <col min="9" max="9" width="14.5703125" style="13" customWidth="1"/>
    <col min="10" max="10" width="16.28515625" style="13" customWidth="1"/>
    <col min="11" max="11" width="17" style="13" customWidth="1"/>
    <col min="12" max="12" width="16.28515625" style="13" customWidth="1"/>
    <col min="13" max="13" width="17" style="13" customWidth="1"/>
    <col min="14" max="16384" width="9.140625" style="13"/>
  </cols>
  <sheetData>
    <row r="1" spans="1:11" ht="60" x14ac:dyDescent="0.25">
      <c r="A1" s="9" t="s">
        <v>86</v>
      </c>
      <c r="B1" s="10" t="s">
        <v>87</v>
      </c>
      <c r="C1" s="10" t="s">
        <v>88</v>
      </c>
      <c r="D1" s="10" t="s">
        <v>89</v>
      </c>
      <c r="E1" s="9" t="s">
        <v>90</v>
      </c>
      <c r="F1" s="9" t="s">
        <v>91</v>
      </c>
      <c r="G1" s="12" t="s">
        <v>92</v>
      </c>
      <c r="H1" s="9" t="s">
        <v>104</v>
      </c>
      <c r="I1" s="9" t="s">
        <v>94</v>
      </c>
      <c r="J1" s="12" t="s">
        <v>95</v>
      </c>
      <c r="K1" s="12" t="s">
        <v>96</v>
      </c>
    </row>
    <row r="2" spans="1:11" x14ac:dyDescent="0.25">
      <c r="A2" s="9"/>
      <c r="B2" s="142" t="s">
        <v>8</v>
      </c>
      <c r="C2" s="148"/>
      <c r="D2" s="9"/>
      <c r="E2" s="9"/>
      <c r="F2" s="9"/>
      <c r="G2" s="9"/>
      <c r="H2" s="9"/>
      <c r="I2" s="9"/>
      <c r="J2" s="9"/>
      <c r="K2" s="9"/>
    </row>
    <row r="3" spans="1:11" ht="30" x14ac:dyDescent="0.25">
      <c r="A3" s="40">
        <v>1</v>
      </c>
      <c r="B3" s="10" t="s">
        <v>49</v>
      </c>
      <c r="C3" s="10" t="s">
        <v>115</v>
      </c>
      <c r="D3" s="94">
        <v>1</v>
      </c>
      <c r="E3" s="40">
        <v>1</v>
      </c>
      <c r="F3" s="40">
        <v>0</v>
      </c>
      <c r="G3" s="56">
        <f>SUM(H3:I3)</f>
        <v>1</v>
      </c>
      <c r="H3" s="40">
        <v>1</v>
      </c>
      <c r="I3" s="40">
        <v>0</v>
      </c>
      <c r="J3" s="19">
        <f t="shared" ref="J3:J11" si="0">AVERAGE(H3/E3*100)</f>
        <v>100</v>
      </c>
      <c r="K3" s="19">
        <f t="shared" ref="K3:K19" si="1">G3/E3*100</f>
        <v>100</v>
      </c>
    </row>
    <row r="4" spans="1:11" ht="30" x14ac:dyDescent="0.25">
      <c r="A4" s="40">
        <v>2</v>
      </c>
      <c r="B4" s="10" t="s">
        <v>49</v>
      </c>
      <c r="C4" s="10" t="s">
        <v>53</v>
      </c>
      <c r="D4" s="94">
        <v>6</v>
      </c>
      <c r="E4" s="40">
        <v>6</v>
      </c>
      <c r="F4" s="40"/>
      <c r="G4" s="56">
        <f t="shared" ref="G4:G17" si="2">SUM(H4:I4)</f>
        <v>6</v>
      </c>
      <c r="H4" s="40">
        <v>6</v>
      </c>
      <c r="I4" s="40">
        <v>0</v>
      </c>
      <c r="J4" s="19">
        <f t="shared" si="0"/>
        <v>100</v>
      </c>
      <c r="K4" s="19">
        <f t="shared" si="1"/>
        <v>100</v>
      </c>
    </row>
    <row r="5" spans="1:11" ht="30" x14ac:dyDescent="0.25">
      <c r="A5" s="40">
        <v>3</v>
      </c>
      <c r="B5" s="10" t="s">
        <v>49</v>
      </c>
      <c r="C5" s="10" t="s">
        <v>51</v>
      </c>
      <c r="D5" s="94">
        <v>0</v>
      </c>
      <c r="E5" s="40">
        <v>0</v>
      </c>
      <c r="F5" s="40">
        <v>0</v>
      </c>
      <c r="G5" s="56">
        <f t="shared" si="2"/>
        <v>0</v>
      </c>
      <c r="H5" s="40">
        <v>0</v>
      </c>
      <c r="I5" s="40">
        <v>0</v>
      </c>
      <c r="J5" s="19" t="e">
        <f t="shared" si="0"/>
        <v>#DIV/0!</v>
      </c>
      <c r="K5" s="19" t="e">
        <f t="shared" si="1"/>
        <v>#DIV/0!</v>
      </c>
    </row>
    <row r="6" spans="1:11" ht="30" x14ac:dyDescent="0.25">
      <c r="A6" s="40">
        <v>4</v>
      </c>
      <c r="B6" s="10" t="s">
        <v>49</v>
      </c>
      <c r="C6" s="10" t="s">
        <v>52</v>
      </c>
      <c r="D6" s="94">
        <v>0</v>
      </c>
      <c r="E6" s="40">
        <v>0</v>
      </c>
      <c r="F6" s="40">
        <v>0</v>
      </c>
      <c r="G6" s="56">
        <f t="shared" si="2"/>
        <v>0</v>
      </c>
      <c r="H6" s="40">
        <v>0</v>
      </c>
      <c r="I6" s="40">
        <v>0</v>
      </c>
      <c r="J6" s="19" t="e">
        <f t="shared" si="0"/>
        <v>#DIV/0!</v>
      </c>
      <c r="K6" s="19" t="e">
        <f t="shared" si="1"/>
        <v>#DIV/0!</v>
      </c>
    </row>
    <row r="7" spans="1:11" x14ac:dyDescent="0.25">
      <c r="A7" s="40">
        <v>5</v>
      </c>
      <c r="B7" s="10" t="s">
        <v>54</v>
      </c>
      <c r="C7" s="10" t="s">
        <v>55</v>
      </c>
      <c r="D7" s="94">
        <v>9</v>
      </c>
      <c r="E7" s="40">
        <v>9</v>
      </c>
      <c r="F7" s="40">
        <v>1</v>
      </c>
      <c r="G7" s="56">
        <f t="shared" si="2"/>
        <v>8</v>
      </c>
      <c r="H7" s="40">
        <v>6</v>
      </c>
      <c r="I7" s="40">
        <v>2</v>
      </c>
      <c r="J7" s="19">
        <f t="shared" si="0"/>
        <v>66.666666666666657</v>
      </c>
      <c r="K7" s="19">
        <f t="shared" si="1"/>
        <v>88.888888888888886</v>
      </c>
    </row>
    <row r="8" spans="1:11" x14ac:dyDescent="0.25">
      <c r="A8" s="40">
        <v>5</v>
      </c>
      <c r="B8" s="10" t="s">
        <v>116</v>
      </c>
      <c r="C8" s="10" t="s">
        <v>57</v>
      </c>
      <c r="D8" s="94">
        <v>7</v>
      </c>
      <c r="E8" s="40">
        <v>7</v>
      </c>
      <c r="F8" s="40">
        <v>1</v>
      </c>
      <c r="G8" s="56">
        <f t="shared" si="2"/>
        <v>2</v>
      </c>
      <c r="H8" s="40">
        <v>0</v>
      </c>
      <c r="I8" s="40">
        <v>2</v>
      </c>
      <c r="J8" s="19">
        <f t="shared" si="0"/>
        <v>0</v>
      </c>
      <c r="K8" s="19">
        <f t="shared" si="1"/>
        <v>28.571428571428569</v>
      </c>
    </row>
    <row r="9" spans="1:11" ht="30" x14ac:dyDescent="0.25">
      <c r="A9" s="40">
        <v>5</v>
      </c>
      <c r="B9" s="10" t="s">
        <v>59</v>
      </c>
      <c r="C9" s="10" t="s">
        <v>58</v>
      </c>
      <c r="D9" s="94">
        <v>7</v>
      </c>
      <c r="E9" s="40">
        <v>7</v>
      </c>
      <c r="F9" s="40">
        <v>0</v>
      </c>
      <c r="G9" s="56">
        <f t="shared" si="2"/>
        <v>7</v>
      </c>
      <c r="H9" s="40">
        <v>7</v>
      </c>
      <c r="I9" s="40">
        <v>0</v>
      </c>
      <c r="J9" s="19">
        <f t="shared" si="0"/>
        <v>100</v>
      </c>
      <c r="K9" s="19">
        <f t="shared" si="1"/>
        <v>100</v>
      </c>
    </row>
    <row r="10" spans="1:11" ht="30" x14ac:dyDescent="0.25">
      <c r="A10" s="40">
        <v>6</v>
      </c>
      <c r="B10" s="10" t="s">
        <v>60</v>
      </c>
      <c r="C10" s="10" t="s">
        <v>61</v>
      </c>
      <c r="D10" s="94">
        <v>0</v>
      </c>
      <c r="E10" s="40">
        <v>0</v>
      </c>
      <c r="F10" s="40">
        <v>0</v>
      </c>
      <c r="G10" s="56">
        <f t="shared" si="2"/>
        <v>0</v>
      </c>
      <c r="H10" s="40">
        <v>0</v>
      </c>
      <c r="I10" s="40">
        <v>0</v>
      </c>
      <c r="J10" s="19" t="e">
        <f t="shared" si="0"/>
        <v>#DIV/0!</v>
      </c>
      <c r="K10" s="19" t="e">
        <f t="shared" si="1"/>
        <v>#DIV/0!</v>
      </c>
    </row>
    <row r="11" spans="1:11" x14ac:dyDescent="0.25">
      <c r="A11" s="40"/>
      <c r="B11" s="47" t="s">
        <v>99</v>
      </c>
      <c r="C11" s="47"/>
      <c r="D11" s="47">
        <f>SUM(D3:D10)</f>
        <v>30</v>
      </c>
      <c r="E11" s="47">
        <f t="shared" ref="E11:I11" si="3">SUM(E3:E10)</f>
        <v>30</v>
      </c>
      <c r="F11" s="47">
        <f t="shared" si="3"/>
        <v>2</v>
      </c>
      <c r="G11" s="47">
        <f t="shared" si="3"/>
        <v>24</v>
      </c>
      <c r="H11" s="47">
        <f t="shared" si="3"/>
        <v>20</v>
      </c>
      <c r="I11" s="47">
        <f t="shared" si="3"/>
        <v>4</v>
      </c>
      <c r="J11" s="19">
        <f t="shared" si="0"/>
        <v>66.666666666666657</v>
      </c>
      <c r="K11" s="19">
        <f t="shared" si="1"/>
        <v>80</v>
      </c>
    </row>
    <row r="12" spans="1:11" x14ac:dyDescent="0.25">
      <c r="A12" s="40"/>
      <c r="B12" s="142" t="s">
        <v>10</v>
      </c>
      <c r="C12" s="142"/>
      <c r="D12" s="15"/>
      <c r="E12" s="40"/>
      <c r="F12" s="40"/>
      <c r="G12" s="56"/>
      <c r="H12" s="40"/>
      <c r="I12" s="40"/>
      <c r="J12" s="19"/>
      <c r="K12" s="19"/>
    </row>
    <row r="13" spans="1:11" ht="30" x14ac:dyDescent="0.25">
      <c r="A13" s="40">
        <v>12</v>
      </c>
      <c r="B13" s="10" t="s">
        <v>69</v>
      </c>
      <c r="C13" s="10" t="s">
        <v>53</v>
      </c>
      <c r="D13" s="96">
        <v>1</v>
      </c>
      <c r="E13" s="40">
        <v>1</v>
      </c>
      <c r="F13" s="40">
        <v>0</v>
      </c>
      <c r="G13" s="56">
        <f t="shared" ref="G13" si="4">SUM(H13:I13)</f>
        <v>1</v>
      </c>
      <c r="H13" s="40">
        <v>1</v>
      </c>
      <c r="I13" s="40">
        <v>0</v>
      </c>
      <c r="J13" s="19">
        <f t="shared" ref="J13" si="5">AVERAGE(H13/E13*100)</f>
        <v>100</v>
      </c>
      <c r="K13" s="19">
        <f t="shared" ref="K13" si="6">G13/E13*100</f>
        <v>100</v>
      </c>
    </row>
    <row r="14" spans="1:11" ht="30" x14ac:dyDescent="0.25">
      <c r="A14" s="40">
        <v>12</v>
      </c>
      <c r="B14" s="10" t="s">
        <v>69</v>
      </c>
      <c r="C14" s="10" t="s">
        <v>52</v>
      </c>
      <c r="D14" s="96">
        <v>1</v>
      </c>
      <c r="E14" s="40">
        <v>1</v>
      </c>
      <c r="F14" s="40">
        <v>0</v>
      </c>
      <c r="G14" s="56">
        <f t="shared" si="2"/>
        <v>0</v>
      </c>
      <c r="H14" s="40">
        <v>0</v>
      </c>
      <c r="I14" s="40">
        <v>0</v>
      </c>
      <c r="J14" s="19">
        <f t="shared" ref="J14:J19" si="7">AVERAGE(H14/E14*100)</f>
        <v>0</v>
      </c>
      <c r="K14" s="19">
        <f t="shared" si="1"/>
        <v>0</v>
      </c>
    </row>
    <row r="15" spans="1:11" x14ac:dyDescent="0.25">
      <c r="A15" s="40">
        <v>13</v>
      </c>
      <c r="B15" s="10" t="s">
        <v>122</v>
      </c>
      <c r="C15" s="10" t="s">
        <v>55</v>
      </c>
      <c r="D15" s="96">
        <v>2</v>
      </c>
      <c r="E15" s="40">
        <v>2</v>
      </c>
      <c r="F15" s="40">
        <v>0</v>
      </c>
      <c r="G15" s="56">
        <f t="shared" si="2"/>
        <v>2</v>
      </c>
      <c r="H15" s="40">
        <v>1</v>
      </c>
      <c r="I15" s="40">
        <v>1</v>
      </c>
      <c r="J15" s="19">
        <f t="shared" si="7"/>
        <v>50</v>
      </c>
      <c r="K15" s="19">
        <f t="shared" si="1"/>
        <v>100</v>
      </c>
    </row>
    <row r="16" spans="1:11" x14ac:dyDescent="0.25">
      <c r="A16" s="40">
        <v>14</v>
      </c>
      <c r="B16" s="10" t="s">
        <v>123</v>
      </c>
      <c r="C16" s="10" t="s">
        <v>57</v>
      </c>
      <c r="D16" s="96">
        <v>3</v>
      </c>
      <c r="E16" s="40">
        <v>3</v>
      </c>
      <c r="F16" s="40">
        <v>0</v>
      </c>
      <c r="G16" s="56">
        <f t="shared" si="2"/>
        <v>3</v>
      </c>
      <c r="H16" s="40">
        <v>3</v>
      </c>
      <c r="I16" s="40">
        <v>0</v>
      </c>
      <c r="J16" s="19">
        <f t="shared" si="7"/>
        <v>100</v>
      </c>
      <c r="K16" s="19">
        <f t="shared" si="1"/>
        <v>100</v>
      </c>
    </row>
    <row r="17" spans="1:11" ht="30" x14ac:dyDescent="0.25">
      <c r="A17" s="40">
        <v>15</v>
      </c>
      <c r="B17" s="10" t="s">
        <v>71</v>
      </c>
      <c r="C17" s="10" t="s">
        <v>72</v>
      </c>
      <c r="D17" s="96">
        <v>8</v>
      </c>
      <c r="E17" s="40">
        <v>8</v>
      </c>
      <c r="F17" s="40">
        <v>0</v>
      </c>
      <c r="G17" s="56">
        <f t="shared" si="2"/>
        <v>4</v>
      </c>
      <c r="H17" s="40">
        <v>4</v>
      </c>
      <c r="I17" s="40">
        <v>0</v>
      </c>
      <c r="J17" s="19">
        <f t="shared" si="7"/>
        <v>50</v>
      </c>
      <c r="K17" s="19">
        <f t="shared" si="1"/>
        <v>50</v>
      </c>
    </row>
    <row r="18" spans="1:11" x14ac:dyDescent="0.25">
      <c r="A18" s="53"/>
      <c r="B18" s="47" t="s">
        <v>102</v>
      </c>
      <c r="C18" s="47"/>
      <c r="D18" s="47">
        <f t="shared" ref="D18:I18" si="8">SUM(D13:D17)</f>
        <v>15</v>
      </c>
      <c r="E18" s="47">
        <f t="shared" si="8"/>
        <v>15</v>
      </c>
      <c r="F18" s="47">
        <f t="shared" si="8"/>
        <v>0</v>
      </c>
      <c r="G18" s="47">
        <f t="shared" si="8"/>
        <v>10</v>
      </c>
      <c r="H18" s="47">
        <f t="shared" si="8"/>
        <v>9</v>
      </c>
      <c r="I18" s="47">
        <f t="shared" si="8"/>
        <v>1</v>
      </c>
      <c r="J18" s="19">
        <f t="shared" si="7"/>
        <v>60</v>
      </c>
      <c r="K18" s="19">
        <f t="shared" si="1"/>
        <v>66.666666666666657</v>
      </c>
    </row>
    <row r="19" spans="1:11" x14ac:dyDescent="0.25">
      <c r="A19" s="145" t="s">
        <v>103</v>
      </c>
      <c r="B19" s="146"/>
      <c r="C19" s="147"/>
      <c r="D19" s="55">
        <f>SUM(D11,D18)</f>
        <v>45</v>
      </c>
      <c r="E19" s="57">
        <f>SUM(E11,E18)</f>
        <v>45</v>
      </c>
      <c r="F19" s="57">
        <f>SUM(F11,F18)</f>
        <v>2</v>
      </c>
      <c r="G19" s="57">
        <f>SUM(G11,G18)</f>
        <v>34</v>
      </c>
      <c r="H19" s="57">
        <f>SUM(H11,H18)</f>
        <v>29</v>
      </c>
      <c r="I19" s="57">
        <f>SUM(I3:I15)</f>
        <v>9</v>
      </c>
      <c r="J19" s="37">
        <f t="shared" si="7"/>
        <v>64.444444444444443</v>
      </c>
      <c r="K19" s="37">
        <f t="shared" si="1"/>
        <v>75.555555555555557</v>
      </c>
    </row>
  </sheetData>
  <mergeCells count="3">
    <mergeCell ref="B2:C2"/>
    <mergeCell ref="B12:C12"/>
    <mergeCell ref="A19:C19"/>
  </mergeCells>
  <pageMargins left="0.7" right="0.7" top="0.75" bottom="0.75" header="0.3" footer="0.3"/>
  <pageSetup paperSize="9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pane ySplit="1" topLeftCell="A2" activePane="bottomLeft" state="frozen"/>
      <selection pane="bottomLeft" activeCell="C6" sqref="C1:J1048576"/>
    </sheetView>
  </sheetViews>
  <sheetFormatPr defaultRowHeight="15" x14ac:dyDescent="0.25"/>
  <cols>
    <col min="1" max="2" width="9.140625" style="13"/>
    <col min="3" max="3" width="14.85546875" style="13" customWidth="1"/>
    <col min="4" max="4" width="11.5703125" style="13" customWidth="1"/>
    <col min="5" max="7" width="9.140625" style="13" customWidth="1"/>
    <col min="8" max="8" width="14.42578125" style="13" customWidth="1"/>
    <col min="9" max="9" width="11.5703125" style="13" customWidth="1"/>
    <col min="10" max="10" width="9.140625" style="13"/>
    <col min="11" max="11" width="13.7109375" style="13" customWidth="1"/>
    <col min="12" max="16384" width="9.140625" style="13"/>
  </cols>
  <sheetData>
    <row r="1" spans="1:12" ht="49.5" customHeight="1" x14ac:dyDescent="0.25">
      <c r="A1" s="152" t="s">
        <v>6</v>
      </c>
      <c r="B1" s="152"/>
      <c r="C1" s="152"/>
      <c r="D1" s="70" t="s">
        <v>89</v>
      </c>
      <c r="E1" s="70" t="s">
        <v>90</v>
      </c>
      <c r="F1" s="71" t="s">
        <v>91</v>
      </c>
      <c r="G1" s="72" t="s">
        <v>92</v>
      </c>
      <c r="H1" s="71" t="s">
        <v>104</v>
      </c>
      <c r="I1" s="71" t="s">
        <v>94</v>
      </c>
      <c r="J1" s="72" t="s">
        <v>95</v>
      </c>
      <c r="K1" s="72" t="s">
        <v>96</v>
      </c>
    </row>
    <row r="2" spans="1:12" x14ac:dyDescent="0.25">
      <c r="A2" s="159" t="s">
        <v>147</v>
      </c>
      <c r="B2" s="157"/>
      <c r="C2" s="158"/>
      <c r="D2" s="55">
        <v>235</v>
      </c>
      <c r="E2" s="36">
        <v>230</v>
      </c>
      <c r="F2" s="36">
        <v>27</v>
      </c>
      <c r="G2" s="37">
        <v>203</v>
      </c>
      <c r="H2" s="36">
        <v>136</v>
      </c>
      <c r="I2" s="57">
        <v>67</v>
      </c>
      <c r="J2" s="36">
        <v>59.13</v>
      </c>
      <c r="K2" s="36">
        <v>88.26</v>
      </c>
    </row>
    <row r="3" spans="1:12" ht="15" customHeight="1" x14ac:dyDescent="0.25">
      <c r="A3" s="153" t="s">
        <v>127</v>
      </c>
      <c r="B3" s="154"/>
      <c r="C3" s="155"/>
      <c r="D3" s="50">
        <v>335</v>
      </c>
      <c r="E3" s="36">
        <v>333</v>
      </c>
      <c r="F3" s="36">
        <v>19</v>
      </c>
      <c r="G3" s="37">
        <v>260</v>
      </c>
      <c r="H3" s="36">
        <v>192</v>
      </c>
      <c r="I3" s="57">
        <v>68</v>
      </c>
      <c r="J3" s="36">
        <v>57.66</v>
      </c>
      <c r="K3" s="36">
        <v>78.08</v>
      </c>
    </row>
    <row r="4" spans="1:12" x14ac:dyDescent="0.25">
      <c r="A4" s="156" t="s">
        <v>124</v>
      </c>
      <c r="B4" s="157"/>
      <c r="C4" s="158"/>
      <c r="D4" s="55">
        <v>109</v>
      </c>
      <c r="E4" s="57">
        <v>108</v>
      </c>
      <c r="F4" s="57">
        <v>1</v>
      </c>
      <c r="G4" s="57">
        <v>101</v>
      </c>
      <c r="H4" s="57">
        <v>91</v>
      </c>
      <c r="I4" s="57">
        <v>10</v>
      </c>
      <c r="J4" s="36">
        <v>84.26</v>
      </c>
      <c r="K4" s="36">
        <v>93.52</v>
      </c>
    </row>
    <row r="5" spans="1:12" x14ac:dyDescent="0.25">
      <c r="A5" s="156" t="s">
        <v>125</v>
      </c>
      <c r="B5" s="157"/>
      <c r="C5" s="158"/>
      <c r="D5" s="55">
        <v>151</v>
      </c>
      <c r="E5" s="57">
        <v>144</v>
      </c>
      <c r="F5" s="57">
        <v>9</v>
      </c>
      <c r="G5" s="57">
        <v>82</v>
      </c>
      <c r="H5" s="57">
        <v>72</v>
      </c>
      <c r="I5" s="57">
        <v>10</v>
      </c>
      <c r="J5" s="36">
        <v>50</v>
      </c>
      <c r="K5" s="36">
        <v>56.94</v>
      </c>
    </row>
    <row r="6" spans="1:12" x14ac:dyDescent="0.25">
      <c r="A6" s="58" t="s">
        <v>126</v>
      </c>
      <c r="B6" s="58"/>
      <c r="C6" s="58"/>
      <c r="D6" s="59">
        <f>SUM(D2:D5)</f>
        <v>830</v>
      </c>
      <c r="E6" s="59">
        <f>SUM(E2:E5)</f>
        <v>815</v>
      </c>
      <c r="F6" s="59">
        <f t="shared" ref="F6:I6" si="0">SUM(F2:F5)</f>
        <v>56</v>
      </c>
      <c r="G6" s="59">
        <f t="shared" si="0"/>
        <v>646</v>
      </c>
      <c r="H6" s="59">
        <f t="shared" si="0"/>
        <v>491</v>
      </c>
      <c r="I6" s="59">
        <f t="shared" si="0"/>
        <v>155</v>
      </c>
      <c r="J6" s="59">
        <f t="shared" ref="J6" si="1">AVERAGE(H6/E6*100)</f>
        <v>60.24539877300613</v>
      </c>
      <c r="K6" s="59">
        <f t="shared" ref="K6" si="2">G6/E6*100</f>
        <v>79.263803680981596</v>
      </c>
    </row>
    <row r="7" spans="1:12" x14ac:dyDescent="0.25">
      <c r="J7" s="60"/>
      <c r="K7" s="60"/>
      <c r="L7" s="61"/>
    </row>
    <row r="9" spans="1:12" x14ac:dyDescent="0.25">
      <c r="A9" s="69" t="s">
        <v>5</v>
      </c>
    </row>
    <row r="10" spans="1:12" x14ac:dyDescent="0.25">
      <c r="A10" s="159" t="s">
        <v>147</v>
      </c>
      <c r="B10" s="157"/>
      <c r="C10" s="158"/>
      <c r="D10" s="55">
        <v>189</v>
      </c>
      <c r="E10" s="36">
        <v>186</v>
      </c>
      <c r="F10" s="36">
        <v>32</v>
      </c>
      <c r="G10" s="37">
        <v>155</v>
      </c>
      <c r="H10" s="36">
        <v>73</v>
      </c>
      <c r="I10" s="57">
        <v>82</v>
      </c>
      <c r="J10" s="36">
        <v>39.25</v>
      </c>
      <c r="K10" s="36">
        <v>83.33</v>
      </c>
    </row>
    <row r="11" spans="1:12" x14ac:dyDescent="0.25">
      <c r="A11" s="153" t="s">
        <v>127</v>
      </c>
      <c r="B11" s="154"/>
      <c r="C11" s="155"/>
      <c r="D11" s="50">
        <v>252</v>
      </c>
      <c r="E11" s="36">
        <v>250</v>
      </c>
      <c r="F11" s="36">
        <v>15</v>
      </c>
      <c r="G11" s="37">
        <v>184</v>
      </c>
      <c r="H11" s="36">
        <v>166</v>
      </c>
      <c r="I11" s="57">
        <v>18</v>
      </c>
      <c r="J11" s="36">
        <v>66.400000000000006</v>
      </c>
      <c r="K11" s="36">
        <v>73.599999999999994</v>
      </c>
    </row>
    <row r="12" spans="1:12" x14ac:dyDescent="0.25">
      <c r="A12" s="156" t="s">
        <v>124</v>
      </c>
      <c r="B12" s="157"/>
      <c r="C12" s="158"/>
      <c r="D12" s="55">
        <v>90</v>
      </c>
      <c r="E12" s="57">
        <v>90</v>
      </c>
      <c r="F12" s="57">
        <v>1</v>
      </c>
      <c r="G12" s="57">
        <v>85</v>
      </c>
      <c r="H12" s="57">
        <v>64</v>
      </c>
      <c r="I12" s="57">
        <v>21</v>
      </c>
      <c r="J12" s="36">
        <v>71.11</v>
      </c>
      <c r="K12" s="36">
        <v>94.44</v>
      </c>
    </row>
    <row r="13" spans="1:12" x14ac:dyDescent="0.25">
      <c r="A13" s="156" t="s">
        <v>125</v>
      </c>
      <c r="B13" s="157"/>
      <c r="C13" s="158"/>
      <c r="D13" s="55">
        <v>45</v>
      </c>
      <c r="E13" s="57">
        <v>45</v>
      </c>
      <c r="F13" s="57">
        <v>2</v>
      </c>
      <c r="G13" s="57">
        <v>34</v>
      </c>
      <c r="H13" s="57">
        <v>29</v>
      </c>
      <c r="I13" s="57">
        <v>5</v>
      </c>
      <c r="J13" s="36">
        <v>64.44</v>
      </c>
      <c r="K13" s="36">
        <v>75.56</v>
      </c>
    </row>
    <row r="14" spans="1:12" x14ac:dyDescent="0.25">
      <c r="A14" s="58" t="s">
        <v>126</v>
      </c>
      <c r="B14" s="58"/>
      <c r="C14" s="58"/>
      <c r="D14" s="59">
        <f>SUM(D10:D13)</f>
        <v>576</v>
      </c>
      <c r="E14" s="59">
        <f>SUM(E10:E13)</f>
        <v>571</v>
      </c>
      <c r="F14" s="59">
        <f t="shared" ref="F14:I14" si="3">SUM(F10:F13)</f>
        <v>50</v>
      </c>
      <c r="G14" s="59">
        <f t="shared" si="3"/>
        <v>458</v>
      </c>
      <c r="H14" s="59">
        <f t="shared" si="3"/>
        <v>332</v>
      </c>
      <c r="I14" s="59">
        <f t="shared" si="3"/>
        <v>126</v>
      </c>
      <c r="J14" s="59">
        <f t="shared" ref="J14" si="4">AVERAGE(H14/E14*100)</f>
        <v>58.143607705779331</v>
      </c>
      <c r="K14" s="59">
        <f t="shared" ref="K14" si="5">G14/E14*100</f>
        <v>80.210157618213657</v>
      </c>
    </row>
    <row r="17" spans="1:11" x14ac:dyDescent="0.25">
      <c r="A17" s="69" t="s">
        <v>148</v>
      </c>
    </row>
    <row r="18" spans="1:11" x14ac:dyDescent="0.25">
      <c r="A18" s="162" t="s">
        <v>149</v>
      </c>
      <c r="B18" s="163"/>
      <c r="C18" s="164"/>
      <c r="D18" s="92">
        <f>SUM(D2,D10)</f>
        <v>424</v>
      </c>
      <c r="E18" s="92">
        <f t="shared" ref="E18:I18" si="6">SUM(E2,E10)</f>
        <v>416</v>
      </c>
      <c r="F18" s="92">
        <f t="shared" si="6"/>
        <v>59</v>
      </c>
      <c r="G18" s="92">
        <f t="shared" si="6"/>
        <v>358</v>
      </c>
      <c r="H18" s="168">
        <f>SUM(H2,H10)</f>
        <v>209</v>
      </c>
      <c r="I18" s="92">
        <f t="shared" si="6"/>
        <v>149</v>
      </c>
      <c r="J18" s="36">
        <f>AVERAGE(H18/E18)*100</f>
        <v>50.240384615384613</v>
      </c>
      <c r="K18" s="36">
        <f>G18/E18*100</f>
        <v>86.057692307692307</v>
      </c>
    </row>
    <row r="19" spans="1:11" x14ac:dyDescent="0.25">
      <c r="A19" s="165" t="s">
        <v>127</v>
      </c>
      <c r="B19" s="166"/>
      <c r="C19" s="167"/>
      <c r="D19" s="93">
        <f>SUM(D3,D11)</f>
        <v>587</v>
      </c>
      <c r="E19" s="93">
        <f t="shared" ref="E19:I19" si="7">SUM(E3,E11)</f>
        <v>583</v>
      </c>
      <c r="F19" s="93">
        <f t="shared" si="7"/>
        <v>34</v>
      </c>
      <c r="G19" s="93">
        <f t="shared" si="7"/>
        <v>444</v>
      </c>
      <c r="H19" s="93">
        <f t="shared" si="7"/>
        <v>358</v>
      </c>
      <c r="I19" s="93">
        <f t="shared" si="7"/>
        <v>86</v>
      </c>
      <c r="J19" s="36">
        <f t="shared" ref="J19:J21" si="8">AVERAGE(H19/E19)*100</f>
        <v>61.406518010291599</v>
      </c>
      <c r="K19" s="36">
        <f t="shared" ref="K19:K21" si="9">G19/E19*100</f>
        <v>76.157804459691249</v>
      </c>
    </row>
    <row r="20" spans="1:11" x14ac:dyDescent="0.25">
      <c r="A20" s="162" t="s">
        <v>124</v>
      </c>
      <c r="B20" s="163"/>
      <c r="C20" s="164"/>
      <c r="D20" s="47">
        <v>199</v>
      </c>
      <c r="E20" s="47">
        <v>198</v>
      </c>
      <c r="F20" s="47">
        <v>2</v>
      </c>
      <c r="G20" s="57">
        <v>185</v>
      </c>
      <c r="H20" s="47">
        <v>155</v>
      </c>
      <c r="I20" s="47">
        <v>31</v>
      </c>
      <c r="J20" s="36">
        <f t="shared" si="8"/>
        <v>78.282828282828291</v>
      </c>
      <c r="K20" s="36">
        <f t="shared" si="9"/>
        <v>93.434343434343432</v>
      </c>
    </row>
    <row r="21" spans="1:11" x14ac:dyDescent="0.25">
      <c r="A21" s="162" t="s">
        <v>125</v>
      </c>
      <c r="B21" s="163"/>
      <c r="C21" s="164"/>
      <c r="D21" s="92">
        <f>SUM(D5,D13)</f>
        <v>196</v>
      </c>
      <c r="E21" s="92">
        <f t="shared" ref="E21:I21" si="10">SUM(E5,E13)</f>
        <v>189</v>
      </c>
      <c r="F21" s="92">
        <f t="shared" si="10"/>
        <v>11</v>
      </c>
      <c r="G21" s="92">
        <f t="shared" si="10"/>
        <v>116</v>
      </c>
      <c r="H21" s="92">
        <f t="shared" si="10"/>
        <v>101</v>
      </c>
      <c r="I21" s="92">
        <f t="shared" si="10"/>
        <v>15</v>
      </c>
      <c r="J21" s="36">
        <f t="shared" si="8"/>
        <v>53.439153439153444</v>
      </c>
      <c r="K21" s="36">
        <f t="shared" si="9"/>
        <v>61.375661375661373</v>
      </c>
    </row>
    <row r="22" spans="1:11" x14ac:dyDescent="0.25">
      <c r="A22" s="58" t="s">
        <v>126</v>
      </c>
      <c r="B22" s="58"/>
      <c r="C22" s="58"/>
      <c r="D22" s="59">
        <f>SUM(D18:D21)</f>
        <v>1406</v>
      </c>
      <c r="E22" s="59">
        <f>SUM(E18:E21)</f>
        <v>1386</v>
      </c>
      <c r="F22" s="59">
        <f t="shared" ref="F22:I22" si="11">SUM(F18:F21)</f>
        <v>106</v>
      </c>
      <c r="G22" s="59">
        <f t="shared" si="11"/>
        <v>1103</v>
      </c>
      <c r="H22" s="59">
        <f t="shared" si="11"/>
        <v>823</v>
      </c>
      <c r="I22" s="59">
        <f t="shared" si="11"/>
        <v>281</v>
      </c>
      <c r="J22" s="59">
        <f t="shared" ref="J22" si="12">AVERAGE(H22/E22*100)</f>
        <v>59.379509379509379</v>
      </c>
      <c r="K22" s="59">
        <f t="shared" ref="K22" si="13">G22/E22*100</f>
        <v>79.58152958152958</v>
      </c>
    </row>
  </sheetData>
  <mergeCells count="13">
    <mergeCell ref="A18:C18"/>
    <mergeCell ref="A19:C19"/>
    <mergeCell ref="A20:C20"/>
    <mergeCell ref="A21:C21"/>
    <mergeCell ref="A1:C1"/>
    <mergeCell ref="A11:C11"/>
    <mergeCell ref="A12:C12"/>
    <mergeCell ref="A13:C13"/>
    <mergeCell ref="A2:C2"/>
    <mergeCell ref="A3:C3"/>
    <mergeCell ref="A4:C4"/>
    <mergeCell ref="A5:C5"/>
    <mergeCell ref="A10:C10"/>
  </mergeCells>
  <pageMargins left="0.7" right="0.7" top="0.75" bottom="0.75" header="0.3" footer="0.3"/>
  <pageSetup paperSize="9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Normal="100" workbookViewId="0">
      <selection activeCell="F25" sqref="F25"/>
    </sheetView>
  </sheetViews>
  <sheetFormatPr defaultRowHeight="15" x14ac:dyDescent="0.25"/>
  <cols>
    <col min="1" max="1" width="20.7109375" customWidth="1"/>
    <col min="2" max="2" width="10.85546875" customWidth="1"/>
    <col min="4" max="4" width="11.140625" customWidth="1"/>
    <col min="5" max="5" width="11.42578125" customWidth="1"/>
    <col min="7" max="7" width="11.5703125" customWidth="1"/>
    <col min="8" max="8" width="11.140625" customWidth="1"/>
    <col min="11" max="11" width="11.85546875" customWidth="1"/>
  </cols>
  <sheetData>
    <row r="1" spans="1:11" x14ac:dyDescent="0.25">
      <c r="A1" t="s">
        <v>0</v>
      </c>
    </row>
    <row r="3" spans="1:11" x14ac:dyDescent="0.25">
      <c r="A3" s="160" t="s">
        <v>1</v>
      </c>
      <c r="B3" s="160" t="s">
        <v>2</v>
      </c>
      <c r="C3" s="131" t="s">
        <v>6</v>
      </c>
      <c r="D3" s="132"/>
      <c r="E3" s="133"/>
      <c r="F3" s="131" t="s">
        <v>7</v>
      </c>
      <c r="G3" s="132"/>
      <c r="H3" s="133"/>
      <c r="I3" s="131" t="s">
        <v>5</v>
      </c>
      <c r="J3" s="132"/>
      <c r="K3" s="133"/>
    </row>
    <row r="4" spans="1:11" x14ac:dyDescent="0.25">
      <c r="A4" s="161"/>
      <c r="B4" s="161"/>
      <c r="C4" s="7" t="s">
        <v>2</v>
      </c>
      <c r="D4" s="5" t="s">
        <v>3</v>
      </c>
      <c r="E4" s="5" t="s">
        <v>4</v>
      </c>
      <c r="F4" s="7" t="s">
        <v>2</v>
      </c>
      <c r="G4" s="5" t="s">
        <v>3</v>
      </c>
      <c r="H4" s="5" t="s">
        <v>4</v>
      </c>
      <c r="I4" s="7" t="s">
        <v>2</v>
      </c>
      <c r="J4" s="5" t="s">
        <v>3</v>
      </c>
      <c r="K4" s="5" t="s">
        <v>4</v>
      </c>
    </row>
    <row r="5" spans="1:11" x14ac:dyDescent="0.25">
      <c r="A5" s="1" t="s">
        <v>8</v>
      </c>
      <c r="B5" s="5">
        <f>SUM(C5,F5,I5)</f>
        <v>1056</v>
      </c>
      <c r="C5" s="1">
        <f>SUM(D5:E5)</f>
        <v>579</v>
      </c>
      <c r="D5" s="1">
        <v>474</v>
      </c>
      <c r="E5" s="1">
        <v>105</v>
      </c>
      <c r="F5" s="1">
        <f>SUM(G5:H5)</f>
        <v>12</v>
      </c>
      <c r="G5" s="1">
        <v>0</v>
      </c>
      <c r="H5" s="1">
        <v>12</v>
      </c>
      <c r="I5" s="1">
        <f>SUM(J5:K5)</f>
        <v>465</v>
      </c>
      <c r="J5" s="1">
        <v>343</v>
      </c>
      <c r="K5" s="1">
        <v>122</v>
      </c>
    </row>
    <row r="6" spans="1:11" x14ac:dyDescent="0.25">
      <c r="A6" s="1" t="s">
        <v>9</v>
      </c>
      <c r="B6" s="5">
        <f t="shared" ref="B6:B7" si="0">SUM(C6,F6,I6)</f>
        <v>305</v>
      </c>
      <c r="C6" s="1">
        <f t="shared" ref="C6:C7" si="1">SUM(D6:E6)</f>
        <v>234</v>
      </c>
      <c r="D6" s="1">
        <v>157</v>
      </c>
      <c r="E6" s="1">
        <v>77</v>
      </c>
      <c r="F6" s="1">
        <f t="shared" ref="F6:F7" si="2">SUM(G6:H6)</f>
        <v>0</v>
      </c>
      <c r="G6" s="1">
        <v>0</v>
      </c>
      <c r="H6" s="1">
        <v>0</v>
      </c>
      <c r="I6" s="1">
        <f t="shared" ref="I6:I7" si="3">SUM(J6:K6)</f>
        <v>71</v>
      </c>
      <c r="J6" s="1">
        <v>11</v>
      </c>
      <c r="K6" s="1">
        <v>60</v>
      </c>
    </row>
    <row r="7" spans="1:11" x14ac:dyDescent="0.25">
      <c r="A7" s="2" t="s">
        <v>10</v>
      </c>
      <c r="B7" s="5">
        <f t="shared" si="0"/>
        <v>45</v>
      </c>
      <c r="C7" s="1">
        <f t="shared" si="1"/>
        <v>18</v>
      </c>
      <c r="D7" s="2">
        <v>13</v>
      </c>
      <c r="E7" s="2">
        <v>5</v>
      </c>
      <c r="F7" s="1">
        <f t="shared" si="2"/>
        <v>5</v>
      </c>
      <c r="G7" s="2">
        <v>0</v>
      </c>
      <c r="H7" s="2">
        <v>5</v>
      </c>
      <c r="I7" s="1">
        <f t="shared" si="3"/>
        <v>22</v>
      </c>
      <c r="J7" s="2">
        <v>3</v>
      </c>
      <c r="K7" s="2">
        <v>19</v>
      </c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1" x14ac:dyDescent="0.25">
      <c r="A10" s="135" t="s">
        <v>11</v>
      </c>
      <c r="B10" s="135"/>
      <c r="C10" s="135"/>
      <c r="D10" s="135"/>
      <c r="E10" s="5" t="s">
        <v>2</v>
      </c>
      <c r="F10" s="5" t="s">
        <v>12</v>
      </c>
      <c r="G10" s="6" t="s">
        <v>13</v>
      </c>
      <c r="H10" s="3"/>
      <c r="I10" s="3"/>
      <c r="J10" s="3"/>
    </row>
    <row r="11" spans="1:11" x14ac:dyDescent="0.25">
      <c r="A11" s="136" t="s">
        <v>18</v>
      </c>
      <c r="B11" s="136"/>
      <c r="C11" s="136"/>
      <c r="D11" s="136"/>
      <c r="E11" s="1">
        <f>SUM(F11:G11)</f>
        <v>426</v>
      </c>
      <c r="F11" s="1">
        <v>366</v>
      </c>
      <c r="G11" s="1">
        <v>60</v>
      </c>
      <c r="H11" s="3"/>
    </row>
    <row r="12" spans="1:11" x14ac:dyDescent="0.25">
      <c r="A12" s="138" t="s">
        <v>20</v>
      </c>
      <c r="B12" s="138"/>
      <c r="C12" s="138"/>
      <c r="D12" s="138"/>
      <c r="E12" s="1">
        <f t="shared" ref="E12:E14" si="4">SUM(F12:G12)</f>
        <v>195</v>
      </c>
      <c r="F12" s="1">
        <v>133</v>
      </c>
      <c r="G12" s="1">
        <v>62</v>
      </c>
      <c r="H12" s="3"/>
    </row>
    <row r="13" spans="1:11" x14ac:dyDescent="0.25">
      <c r="A13" s="138" t="s">
        <v>19</v>
      </c>
      <c r="B13" s="138"/>
      <c r="C13" s="138"/>
      <c r="D13" s="138"/>
      <c r="E13" s="1">
        <f t="shared" si="4"/>
        <v>200</v>
      </c>
      <c r="F13" s="1">
        <v>101</v>
      </c>
      <c r="G13" s="1">
        <v>99</v>
      </c>
      <c r="H13" s="3"/>
    </row>
    <row r="14" spans="1:11" ht="37.5" customHeight="1" x14ac:dyDescent="0.25">
      <c r="A14" s="139" t="s">
        <v>85</v>
      </c>
      <c r="B14" s="140"/>
      <c r="C14" s="140"/>
      <c r="D14" s="141"/>
      <c r="E14" s="1">
        <f t="shared" si="4"/>
        <v>585</v>
      </c>
      <c r="F14" s="1">
        <v>401</v>
      </c>
      <c r="G14" s="1">
        <v>184</v>
      </c>
      <c r="H14" s="3"/>
    </row>
    <row r="15" spans="1:11" x14ac:dyDescent="0.25">
      <c r="A15" s="131" t="s">
        <v>14</v>
      </c>
      <c r="B15" s="132"/>
      <c r="C15" s="132"/>
      <c r="D15" s="133"/>
      <c r="E15" s="5">
        <f>SUM(E11:E14)</f>
        <v>1406</v>
      </c>
      <c r="F15" s="5">
        <f t="shared" ref="F15:G15" si="5">SUM(F11:F14)</f>
        <v>1001</v>
      </c>
      <c r="G15" s="5">
        <f t="shared" si="5"/>
        <v>405</v>
      </c>
      <c r="H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</row>
    <row r="17" spans="1:8" ht="32.25" customHeight="1" x14ac:dyDescent="0.25">
      <c r="A17" s="170" t="s">
        <v>11</v>
      </c>
      <c r="B17" s="171" t="s">
        <v>90</v>
      </c>
      <c r="C17" s="170" t="s">
        <v>156</v>
      </c>
      <c r="D17" s="170" t="s">
        <v>157</v>
      </c>
      <c r="E17" s="3"/>
      <c r="F17" s="3"/>
      <c r="G17" s="3"/>
      <c r="H17" s="3"/>
    </row>
    <row r="18" spans="1:8" ht="30" x14ac:dyDescent="0.25">
      <c r="A18" s="172" t="s">
        <v>155</v>
      </c>
      <c r="B18" s="1">
        <v>230</v>
      </c>
      <c r="C18" s="1">
        <v>27</v>
      </c>
      <c r="D18" s="1">
        <f>B18-C18</f>
        <v>203</v>
      </c>
      <c r="E18" s="3"/>
      <c r="F18" s="73"/>
      <c r="G18" s="3"/>
      <c r="H18" s="3"/>
    </row>
    <row r="19" spans="1:8" x14ac:dyDescent="0.25">
      <c r="A19" s="1" t="s">
        <v>150</v>
      </c>
      <c r="B19" s="1">
        <v>186</v>
      </c>
      <c r="C19" s="1">
        <v>32</v>
      </c>
      <c r="D19" s="1">
        <f t="shared" ref="D19:D25" si="6">B19-C19</f>
        <v>154</v>
      </c>
      <c r="E19" s="3"/>
      <c r="F19" s="73"/>
      <c r="G19" s="3"/>
      <c r="H19" s="3"/>
    </row>
    <row r="20" spans="1:8" x14ac:dyDescent="0.25">
      <c r="A20" s="1" t="s">
        <v>151</v>
      </c>
      <c r="B20" s="1">
        <v>333</v>
      </c>
      <c r="C20" s="1">
        <v>19</v>
      </c>
      <c r="D20" s="1">
        <f t="shared" si="6"/>
        <v>314</v>
      </c>
      <c r="E20" s="3"/>
      <c r="F20" s="3"/>
      <c r="G20" s="3"/>
      <c r="H20" s="3"/>
    </row>
    <row r="21" spans="1:8" x14ac:dyDescent="0.25">
      <c r="A21" s="169" t="s">
        <v>159</v>
      </c>
      <c r="B21" s="169">
        <v>250</v>
      </c>
      <c r="C21" s="169">
        <v>15</v>
      </c>
      <c r="D21" s="1">
        <f t="shared" si="6"/>
        <v>235</v>
      </c>
      <c r="E21" s="73"/>
      <c r="F21" s="3"/>
      <c r="G21" s="3"/>
      <c r="H21" s="3"/>
    </row>
    <row r="22" spans="1:8" x14ac:dyDescent="0.25">
      <c r="A22" s="169" t="s">
        <v>152</v>
      </c>
      <c r="B22" s="169">
        <v>108</v>
      </c>
      <c r="C22" s="169">
        <v>1</v>
      </c>
      <c r="D22" s="1">
        <f t="shared" si="6"/>
        <v>107</v>
      </c>
      <c r="E22" s="3"/>
      <c r="F22" s="3"/>
      <c r="G22" s="3"/>
      <c r="H22" s="3"/>
    </row>
    <row r="23" spans="1:8" x14ac:dyDescent="0.25">
      <c r="A23" s="169" t="s">
        <v>158</v>
      </c>
      <c r="B23" s="169">
        <v>90</v>
      </c>
      <c r="C23" s="169">
        <v>1</v>
      </c>
      <c r="D23" s="1">
        <f t="shared" si="6"/>
        <v>89</v>
      </c>
      <c r="E23" s="3"/>
      <c r="F23" s="3"/>
      <c r="G23" s="3"/>
      <c r="H23" s="3"/>
    </row>
    <row r="24" spans="1:8" x14ac:dyDescent="0.25">
      <c r="A24" s="169" t="s">
        <v>153</v>
      </c>
      <c r="B24" s="169">
        <v>144</v>
      </c>
      <c r="C24" s="169">
        <v>9</v>
      </c>
      <c r="D24" s="1">
        <f t="shared" si="6"/>
        <v>135</v>
      </c>
    </row>
    <row r="25" spans="1:8" x14ac:dyDescent="0.25">
      <c r="A25" s="169" t="s">
        <v>154</v>
      </c>
      <c r="B25" s="169">
        <v>45</v>
      </c>
      <c r="C25" s="169">
        <v>2</v>
      </c>
      <c r="D25" s="1">
        <f t="shared" si="6"/>
        <v>43</v>
      </c>
    </row>
    <row r="26" spans="1:8" x14ac:dyDescent="0.25">
      <c r="A26" s="5" t="s">
        <v>14</v>
      </c>
      <c r="B26" s="5">
        <f>SUM(B18:B25)</f>
        <v>1386</v>
      </c>
      <c r="C26" s="5">
        <f t="shared" ref="C26:D26" si="7">SUM(C18:C25)</f>
        <v>106</v>
      </c>
      <c r="D26" s="5">
        <f t="shared" si="7"/>
        <v>1280</v>
      </c>
    </row>
  </sheetData>
  <mergeCells count="11">
    <mergeCell ref="A11:D11"/>
    <mergeCell ref="A12:D12"/>
    <mergeCell ref="A10:D10"/>
    <mergeCell ref="A13:D13"/>
    <mergeCell ref="A15:D15"/>
    <mergeCell ref="A14:D14"/>
    <mergeCell ref="A3:A4"/>
    <mergeCell ref="B3:B4"/>
    <mergeCell ref="C3:E3"/>
    <mergeCell ref="F3:H3"/>
    <mergeCell ref="I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Абсолютная успеваемость</vt:lpstr>
      <vt:lpstr>Должники</vt:lpstr>
      <vt:lpstr>ФКСКИТ очная</vt:lpstr>
      <vt:lpstr>ФКСКИТ заочная</vt:lpstr>
      <vt:lpstr>ФСИиХК очная</vt:lpstr>
      <vt:lpstr>ФСИиХК заочная</vt:lpstr>
      <vt:lpstr>ТФ очная</vt:lpstr>
      <vt:lpstr>ТФ заочная</vt:lpstr>
      <vt:lpstr>МИФ(к) очная</vt:lpstr>
      <vt:lpstr>МИФ(к) заочная</vt:lpstr>
      <vt:lpstr>Итого</vt:lpstr>
      <vt:lpstr>Контингент (СОК)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2026-02-18T07:48:27Z</dcterms:modified>
</cp:coreProperties>
</file>